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miamiedu-my.sharepoint.com/personal/tvikhlyantseva_miami_edu/Documents/Desktop/Ongoing Projects/Budget Template_2025/Relevant Documents_01.30.26/"/>
    </mc:Choice>
  </mc:AlternateContent>
  <xr:revisionPtr revIDLastSave="285" documentId="8_{9A08719D-8429-49AA-B09B-46AE16368A85}" xr6:coauthVersionLast="47" xr6:coauthVersionMax="47" xr10:uidLastSave="{ECE4E787-192D-4B62-AA99-A1003D3024E9}"/>
  <bookViews>
    <workbookView xWindow="-110" yWindow="-110" windowWidth="38620" windowHeight="21100" xr2:uid="{00000000-000D-0000-FFFF-FFFF00000000}"/>
  </bookViews>
  <sheets>
    <sheet name="Internal Budget Template" sheetId="7" r:id="rId1"/>
    <sheet name="Instructions for Use" sheetId="3" r:id="rId2"/>
    <sheet name="Data" sheetId="8" state="hidden" r:id="rId3"/>
  </sheets>
  <definedNames>
    <definedName name="_xlnm.Print_Area" localSheetId="1">'Instructions for Use'!$A$1:$T$47</definedName>
    <definedName name="_xlnm.Print_Area" localSheetId="0">'Internal Budget Template'!$A$1:$P$150</definedName>
    <definedName name="solver_eng" localSheetId="1" hidden="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1" i="7" l="1"/>
  <c r="O23" i="7"/>
  <c r="O24" i="7"/>
  <c r="O25" i="7"/>
  <c r="O26" i="7"/>
  <c r="O27" i="7"/>
  <c r="O28" i="7"/>
  <c r="O29" i="7"/>
  <c r="O30" i="7"/>
  <c r="O31" i="7"/>
  <c r="O22" i="7"/>
  <c r="H28" i="7"/>
  <c r="H26" i="7"/>
  <c r="H23" i="7"/>
  <c r="H24" i="7"/>
  <c r="H25" i="7"/>
  <c r="H22" i="7"/>
  <c r="A30" i="3"/>
  <c r="A31" i="3" s="1"/>
  <c r="A32" i="3" s="1"/>
  <c r="A33" i="3" s="1"/>
  <c r="A34" i="3" s="1"/>
  <c r="A35" i="3" s="1"/>
  <c r="A36" i="3" s="1"/>
  <c r="A37" i="3" s="1"/>
  <c r="A46" i="3" l="1"/>
  <c r="A7" i="3"/>
  <c r="A8" i="3" s="1"/>
  <c r="A9" i="3" s="1"/>
  <c r="A10" i="3" s="1"/>
  <c r="A11" i="3" s="1"/>
  <c r="A12" i="3" s="1"/>
  <c r="A13" i="3" s="1"/>
  <c r="A14" i="3" s="1"/>
  <c r="N148" i="7"/>
  <c r="E148" i="7"/>
  <c r="N147" i="7"/>
  <c r="N146" i="7"/>
  <c r="N145" i="7"/>
  <c r="E145" i="7"/>
  <c r="N144" i="7"/>
  <c r="N143" i="7"/>
  <c r="N142" i="7"/>
  <c r="N141" i="7"/>
  <c r="N140" i="7"/>
  <c r="E140" i="7"/>
  <c r="N139" i="7"/>
  <c r="E139" i="7"/>
  <c r="N138" i="7"/>
  <c r="N137" i="7"/>
  <c r="N136" i="7"/>
  <c r="N135" i="7"/>
  <c r="N134" i="7"/>
  <c r="N133" i="7"/>
  <c r="N132" i="7"/>
  <c r="N130" i="7"/>
  <c r="N129" i="7"/>
  <c r="E122" i="7"/>
  <c r="N120" i="7"/>
  <c r="N119" i="7"/>
  <c r="E119" i="7"/>
  <c r="N118" i="7"/>
  <c r="N117" i="7"/>
  <c r="N116" i="7"/>
  <c r="N115" i="7"/>
  <c r="N114" i="7"/>
  <c r="E114" i="7"/>
  <c r="N113" i="7"/>
  <c r="E113" i="7"/>
  <c r="N112" i="7"/>
  <c r="N111" i="7"/>
  <c r="N110" i="7"/>
  <c r="N109" i="7"/>
  <c r="N108" i="7"/>
  <c r="N107" i="7"/>
  <c r="N106" i="7"/>
  <c r="N105" i="7"/>
  <c r="N104" i="7"/>
  <c r="N96" i="7"/>
  <c r="E96" i="7"/>
  <c r="N95" i="7"/>
  <c r="N94" i="7"/>
  <c r="N93" i="7"/>
  <c r="E93" i="7"/>
  <c r="N92" i="7"/>
  <c r="N91" i="7"/>
  <c r="N90" i="7"/>
  <c r="N89" i="7"/>
  <c r="N88" i="7"/>
  <c r="E88" i="7"/>
  <c r="N87" i="7"/>
  <c r="E87" i="7"/>
  <c r="K76" i="7"/>
  <c r="J76" i="7"/>
  <c r="K72" i="7"/>
  <c r="J72" i="7"/>
  <c r="E70" i="7"/>
  <c r="E69" i="7"/>
  <c r="E71" i="7" s="1"/>
  <c r="K66" i="7"/>
  <c r="J66" i="7"/>
  <c r="K60" i="7"/>
  <c r="J60" i="7"/>
  <c r="E60" i="7"/>
  <c r="K59" i="7"/>
  <c r="J59" i="7"/>
  <c r="E59" i="7"/>
  <c r="P31" i="7"/>
  <c r="P30" i="7"/>
  <c r="P29" i="7"/>
  <c r="P28" i="7"/>
  <c r="H32" i="7"/>
  <c r="P27" i="7"/>
  <c r="P26" i="7"/>
  <c r="P25" i="7"/>
  <c r="P24" i="7"/>
  <c r="P23" i="7"/>
  <c r="P22" i="7"/>
  <c r="A15" i="3" l="1"/>
  <c r="A16" i="3" s="1"/>
  <c r="A17" i="3" s="1"/>
  <c r="A19" i="3" s="1"/>
  <c r="A20" i="3" s="1"/>
  <c r="A21" i="3" s="1"/>
  <c r="F149" i="7"/>
  <c r="E65" i="7"/>
  <c r="F72" i="7" s="1"/>
  <c r="L72" i="7"/>
  <c r="M72" i="7" s="1"/>
  <c r="N72" i="7" s="1"/>
  <c r="L60" i="7"/>
  <c r="M60" i="7" s="1"/>
  <c r="N60" i="7" s="1"/>
  <c r="O60" i="7" s="1"/>
  <c r="L66" i="7"/>
  <c r="M66" i="7" s="1"/>
  <c r="N66" i="7" s="1"/>
  <c r="F123" i="7"/>
  <c r="H30" i="7"/>
  <c r="H31" i="7" s="1"/>
  <c r="L76" i="7"/>
  <c r="M76" i="7" s="1"/>
  <c r="N76" i="7" s="1"/>
  <c r="L59" i="7"/>
  <c r="M59" i="7" s="1"/>
  <c r="N59" i="7" s="1"/>
  <c r="O59" i="7" s="1"/>
  <c r="F97" i="7"/>
  <c r="O76" i="7" l="1"/>
  <c r="H29" i="7"/>
  <c r="H33" i="7" s="1"/>
  <c r="O72" i="7"/>
  <c r="O66" i="7"/>
</calcChain>
</file>

<file path=xl/sharedStrings.xml><?xml version="1.0" encoding="utf-8"?>
<sst xmlns="http://schemas.openxmlformats.org/spreadsheetml/2006/main" count="340" uniqueCount="261">
  <si>
    <t>SAE/AE/RNI Reporting, per occurrence</t>
  </si>
  <si>
    <t>Site Initiation Visit (SIV)</t>
  </si>
  <si>
    <t>Monitoring visit, per day (6+ hrs.), in person or remote</t>
  </si>
  <si>
    <t xml:space="preserve">Sponsor Initiated Queries, per query </t>
  </si>
  <si>
    <t>Regulatory Authority not-for-cause Inspection Visit, per day</t>
  </si>
  <si>
    <t>Site Close-Out Visit</t>
  </si>
  <si>
    <t>Initial CRIS Fee (inclusive of Feasibility Review Fee)</t>
  </si>
  <si>
    <t>E-Regulatory Binders Set-up Fee</t>
  </si>
  <si>
    <t>JHS Clinical Trial Set up Fee (industry)</t>
  </si>
  <si>
    <t>JHS Audit Fee, per audit (industry)</t>
  </si>
  <si>
    <t>SCCC Research Lab Start-up Fee</t>
  </si>
  <si>
    <t xml:space="preserve">JHS Research Pharmacy Startup Fee </t>
  </si>
  <si>
    <t>STUDY PERSONNEL:</t>
  </si>
  <si>
    <t>BASIC STUDY INFORMATION:</t>
  </si>
  <si>
    <t>Do not merge cells below!</t>
  </si>
  <si>
    <t>Single Tier (clinical trials (CT) and clinical research (all former MSOM tiers and SCCC)</t>
  </si>
  <si>
    <t>Overhead %</t>
  </si>
  <si>
    <t>PI:</t>
  </si>
  <si>
    <t>CT - clinical trial</t>
  </si>
  <si>
    <t>36% Industry CT</t>
  </si>
  <si>
    <t>Study locations:</t>
  </si>
  <si>
    <t>IIT - Investigator-</t>
  </si>
  <si>
    <t>53.5% Ind Res/Gov</t>
  </si>
  <si>
    <t>Pharmacy locations:</t>
  </si>
  <si>
    <t>initiated trial</t>
  </si>
  <si>
    <t>XX.X% Mandated</t>
  </si>
  <si>
    <t>Inflation %</t>
  </si>
  <si>
    <t>IDE - Investigational</t>
  </si>
  <si>
    <t>Inflation Rate:</t>
  </si>
  <si>
    <t>Up to 3 yrs. --&gt;</t>
  </si>
  <si>
    <t>Other (specify):</t>
  </si>
  <si>
    <t>Device Exemption</t>
  </si>
  <si>
    <t>4 - 7 years --&gt;</t>
  </si>
  <si>
    <t>8 - 10 years --&gt;</t>
  </si>
  <si>
    <t>Over 10 yrs. --&gt;</t>
  </si>
  <si>
    <t>Your discretion</t>
  </si>
  <si>
    <t>Protocol Title:</t>
  </si>
  <si>
    <t>ALL CALCULATIONS OF FEES BELOW ARE BASES ON CURRENT PI AVERAGE ANNUAL SALARY OF $400,000</t>
  </si>
  <si>
    <t>Study-level Personnel  Costs (invoiceable), Subject to Overhead</t>
  </si>
  <si>
    <t>Administrative Start-Up - Study Personnel</t>
  </si>
  <si>
    <t>Legend</t>
  </si>
  <si>
    <t>Other Costs - Study Personnel</t>
  </si>
  <si>
    <t>Activity</t>
  </si>
  <si>
    <t>Time: PI/ Co-I, hr.</t>
  </si>
  <si>
    <t>Time: Coordinator/ Nurse/ Regulatory/ Data Analyst, hr.</t>
  </si>
  <si>
    <t>Time: Other, Dep/Study-specific hr.</t>
  </si>
  <si>
    <t>Total Direct Cost</t>
  </si>
  <si>
    <t>Time: Administrative/ Data Specialist, hr.</t>
  </si>
  <si>
    <t>Total Cost with Overhead</t>
  </si>
  <si>
    <t>Project documents review (Protocol, all regulatory documents, Contract, Budget, Manuals, Investigator Brochure, etc.)</t>
  </si>
  <si>
    <t>Standard values. See Instructions before making any changes.</t>
  </si>
  <si>
    <t>Study initiation activities (excluding SIV)</t>
  </si>
  <si>
    <t>Study-Specific Trainings (as applicable to all study personnel and all modes of training)</t>
  </si>
  <si>
    <t>Communications/Coordination (Hospital, Pharmacy, Sponsor, collaborating departments)</t>
  </si>
  <si>
    <t>Initial Regulatory submission (Local IRB), Administrative time to setup electronic binder, and $1,500 PRMC fee (if SCCC)</t>
  </si>
  <si>
    <t>Direct Administrative Start-up Fee</t>
  </si>
  <si>
    <t>Total Administrative Start-up Fee</t>
  </si>
  <si>
    <t>Central IRB Use Fee (inclusive of overhead)</t>
  </si>
  <si>
    <t>&lt;&lt;Instructions for completion are provided on Instructions tab</t>
  </si>
  <si>
    <t>Fringe Benefits Rates - Update Annually</t>
  </si>
  <si>
    <t>Working Hours, annual</t>
  </si>
  <si>
    <t> FEDERAL</t>
  </si>
  <si>
    <t>NON-FEDERAL </t>
  </si>
  <si>
    <t>Regular Faculty and Post Docs</t>
  </si>
  <si>
    <t>Staff</t>
  </si>
  <si>
    <t>Part-Time</t>
  </si>
  <si>
    <t xml:space="preserve">PI Actual Base Salary </t>
  </si>
  <si>
    <t xml:space="preserve">Co-I Actual Base Salary </t>
  </si>
  <si>
    <t>Number of visits</t>
  </si>
  <si>
    <t>&lt;&lt; Per Schedule of Assessments in Protocol</t>
  </si>
  <si>
    <t>&lt;&lt;Enter</t>
  </si>
  <si>
    <t>Estimated time (in hours) per visit</t>
  </si>
  <si>
    <t>&lt;&lt; Administrative oversight only</t>
  </si>
  <si>
    <t>PI/Co-PI  Rate/Hr.</t>
  </si>
  <si>
    <t>Inflation</t>
  </si>
  <si>
    <t>Total Salary Rate</t>
  </si>
  <si>
    <t>Total CFB</t>
  </si>
  <si>
    <t>Total Rate</t>
  </si>
  <si>
    <t>** Total time for visits</t>
  </si>
  <si>
    <t>Total Additional Time</t>
  </si>
  <si>
    <t>Informed Consent</t>
  </si>
  <si>
    <t>&lt;&lt; See Instructions for details</t>
  </si>
  <si>
    <t>Total Sal Rate</t>
  </si>
  <si>
    <t>Unscheduled/Special visits Total (if not invoiceable)</t>
  </si>
  <si>
    <t>Screening failures Total Time (if not invoiceable)</t>
  </si>
  <si>
    <t>** Total time PI</t>
  </si>
  <si>
    <t>&lt;&lt; Number of visits Co-I is involved in</t>
  </si>
  <si>
    <t>Estimated time (in hours) per visit (custom)</t>
  </si>
  <si>
    <t xml:space="preserve"> ** Total time for visits</t>
  </si>
  <si>
    <t>Other specific time</t>
  </si>
  <si>
    <t>&lt;&lt;Describe</t>
  </si>
  <si>
    <t>** Total time Co-I</t>
  </si>
  <si>
    <t>Other Personnel (enter salary and role below)</t>
  </si>
  <si>
    <t>Visit breakdown Coordinator (Research Associate, Nurse, Regulatory, Data Analyst)</t>
  </si>
  <si>
    <t>Study-level Costs (invoiceable)</t>
  </si>
  <si>
    <t>Items ad Fees</t>
  </si>
  <si>
    <t>Direct Cost</t>
  </si>
  <si>
    <t>Total</t>
  </si>
  <si>
    <t>Amendment CRIS Fee, per amendment</t>
  </si>
  <si>
    <t xml:space="preserve">IRB Initial Review Fee </t>
  </si>
  <si>
    <t>IRB Continuing Review Fee</t>
  </si>
  <si>
    <t>Unscheduled/Special visits (if not invoiceable), total</t>
  </si>
  <si>
    <t>IRB Modification and Continuing Review Fee</t>
  </si>
  <si>
    <t>Screening failures (if not invoiceable), total</t>
  </si>
  <si>
    <t>IRB Request for modification</t>
  </si>
  <si>
    <t>&lt;&lt; See Instructions</t>
  </si>
  <si>
    <t>IRB Final Review</t>
  </si>
  <si>
    <t>Number of occurrences</t>
  </si>
  <si>
    <t>External IRB Use Administrative Fee</t>
  </si>
  <si>
    <t>Average hours per occurrence</t>
  </si>
  <si>
    <t>UM IRB as Central IRB, Initial Review, per site</t>
  </si>
  <si>
    <t>UM IRB as Central, Continuing Review, per site</t>
  </si>
  <si>
    <t>CTRS Startup Fee</t>
  </si>
  <si>
    <t>CTRS Annual Maintenance Fee</t>
  </si>
  <si>
    <t>E-Regulatory Binders Maintenance Fee (after first year)</t>
  </si>
  <si>
    <t xml:space="preserve">UM Research Pharmacy Startup Fee </t>
  </si>
  <si>
    <t xml:space="preserve">UM Research Pharmacy Closeout Fee  </t>
  </si>
  <si>
    <t xml:space="preserve">JHS Research Pharmacy Closeout Fee  </t>
  </si>
  <si>
    <t>Records Retention, 5 - 10 years</t>
  </si>
  <si>
    <t>Records Retention, 11 - 20 years</t>
  </si>
  <si>
    <t>Records Retention, 21+ years</t>
  </si>
  <si>
    <t>Study Documents Translation, per word</t>
  </si>
  <si>
    <t>Average time per occurrence</t>
  </si>
  <si>
    <t>Personnel Time (non-clinical), Per Participant - Other personnel (department/study-specific)</t>
  </si>
  <si>
    <t>(Department/Division/Study-specific)</t>
  </si>
  <si>
    <t>Specification of "Other personnel" and justification for a requested time:</t>
  </si>
  <si>
    <t>Items and Fees</t>
  </si>
  <si>
    <t>Visit breakdown (Other personnel, specified)</t>
  </si>
  <si>
    <t>&lt;&lt; Enter applicable number of visits</t>
  </si>
  <si>
    <t>Justifications to be provided separately as needed</t>
  </si>
  <si>
    <t>Single Industry Clinical Trial Budget Template (Non-Procedural) - MSOM and SCCC</t>
  </si>
  <si>
    <t>INSTRUCTIONS:</t>
  </si>
  <si>
    <t>GENERAL AND STUDY-LEVEL PERSONNEL COSTS:</t>
  </si>
  <si>
    <t xml:space="preserve">Enter information in    </t>
  </si>
  <si>
    <t>blue cells</t>
  </si>
  <si>
    <t>as needed.</t>
  </si>
  <si>
    <t xml:space="preserve">Information in </t>
  </si>
  <si>
    <t>yellow cells</t>
  </si>
  <si>
    <t>Cells which are</t>
  </si>
  <si>
    <t>a.</t>
  </si>
  <si>
    <t>b.</t>
  </si>
  <si>
    <t>c.</t>
  </si>
  <si>
    <t>blue cell</t>
  </si>
  <si>
    <t>above the appropriate table</t>
  </si>
  <si>
    <t>Other Personnel Salary is to be entered based on average salary of the specific personnel role (ARNP, Programmer, etc.). It is not expected to be applicable to all studies, and should be left blank if not applicable.</t>
  </si>
  <si>
    <t>Number of visits for Co-Investigator(s) may differ from number of visits for PI, and time allocation per visit is custom (both to be entered).</t>
  </si>
  <si>
    <t xml:space="preserve">Other specific time. Enter into </t>
  </si>
  <si>
    <t>STUDY-LEVEL COSTS (INVOICABLES):</t>
  </si>
  <si>
    <t>XX.X%</t>
  </si>
  <si>
    <t>Vary, see ICF</t>
  </si>
  <si>
    <t>TBD</t>
  </si>
  <si>
    <t>YES</t>
  </si>
  <si>
    <t>NO</t>
  </si>
  <si>
    <t>Use 8%</t>
  </si>
  <si>
    <t>Use 12%</t>
  </si>
  <si>
    <t>Use 16%</t>
  </si>
  <si>
    <t>orange cells</t>
  </si>
  <si>
    <t>Study</t>
  </si>
  <si>
    <t>Department</t>
  </si>
  <si>
    <t>Division</t>
  </si>
  <si>
    <t>Personnel Time (non-clinical), Per Participant - Administrative/Research Assistant/Data Specialist</t>
  </si>
  <si>
    <t>Visit breakdown Administrative/Research Assistant/Data Specialist</t>
  </si>
  <si>
    <t>Study Personnel: Indicate personnel performing specific functions by name. Multiple names may be entered. Do not provide salaries of any study personnel. Clinical Trial Activation Analysts have direct access to this information.</t>
  </si>
  <si>
    <t>or</t>
  </si>
  <si>
    <t>JUSTIFICATIONS FOR REQUESTED INCREASE/DECREASE OF STANDARD VALUES (ALL ITEMS, INCLUDING PER VISIT TIME):</t>
  </si>
  <si>
    <t>EXCEPTION:</t>
  </si>
  <si>
    <t>JHS Annual Research Pharmacy Maintenance Fee</t>
  </si>
  <si>
    <t>Dep/Div/Study-Specific Additional Start-Up Fee (inclusive of overhead)</t>
  </si>
  <si>
    <t>Re-Consenting, per each re-consent</t>
  </si>
  <si>
    <t>Co-I:</t>
  </si>
  <si>
    <t>Coordinator/Regulatory/Nurse:</t>
  </si>
  <si>
    <t>Data Spec/Admin/Research Assist:</t>
  </si>
  <si>
    <t>(See Instructions, EXCEPTION, for certain studies)</t>
  </si>
  <si>
    <t>Study Local IRB#</t>
  </si>
  <si>
    <t>PI Standardized Annual Base Salary</t>
  </si>
  <si>
    <t>Coordinator Standardized Annual Base Salary</t>
  </si>
  <si>
    <t>Research Associate/ Data Specialist Standardized Annual Base Salary</t>
  </si>
  <si>
    <t>Invoiceable Institutional Costs, not a subject to Overhead</t>
  </si>
  <si>
    <t>Invoiceable Standard Costs, subject to Overhead</t>
  </si>
  <si>
    <t>Other Invoiceable Costs, subject to Overhead</t>
  </si>
  <si>
    <t>UM Annual Research Pharmacy Maintenance Fee</t>
  </si>
  <si>
    <t>Total Per Participant</t>
  </si>
  <si>
    <t>Total Work Hours per Study Participant (PI and Co-I)</t>
  </si>
  <si>
    <t>Total Work Hours per Study Participant</t>
  </si>
  <si>
    <t>Personnel Time (non-clinical), Per Study Participant - Coordinator, Res. Assoc., Nurse, Regulatory, Data Analyst</t>
  </si>
  <si>
    <t>Participant-level Personnel Costs (included in per-participant amount), Subject to Overhead</t>
  </si>
  <si>
    <t>Telephone / Elective Correspondence with Participant</t>
  </si>
  <si>
    <r>
      <t xml:space="preserve">Any </t>
    </r>
    <r>
      <rPr>
        <b/>
        <sz val="12"/>
        <rFont val="Avenir Next LT Pro"/>
        <family val="2"/>
      </rPr>
      <t>Cost Centers or Service Center</t>
    </r>
    <r>
      <rPr>
        <sz val="12"/>
        <rFont val="Avenir Next LT Pro"/>
        <family val="2"/>
      </rPr>
      <t xml:space="preserve"> budgets (CTRS, specialty labs, etc.) are to be provided separately, and not included into this template.</t>
    </r>
  </si>
  <si>
    <r>
      <rPr>
        <b/>
        <sz val="12"/>
        <rFont val="Avenir Next LT Pro"/>
        <family val="2"/>
      </rPr>
      <t>Study locations:</t>
    </r>
    <r>
      <rPr>
        <sz val="12"/>
        <rFont val="Avenir Next LT Pro"/>
        <family val="2"/>
      </rPr>
      <t xml:space="preserve"> List all study locations, including JHS, UHT and CTRS, and Pharmacy locations (if applicable)</t>
    </r>
  </si>
  <si>
    <r>
      <rPr>
        <b/>
        <sz val="12"/>
        <rFont val="Avenir Next LT Pro"/>
        <family val="2"/>
      </rPr>
      <t>Department/Division or Study-Specific Additional Start-Up Fee:</t>
    </r>
    <r>
      <rPr>
        <sz val="12"/>
        <rFont val="Avenir Next LT Pro"/>
        <family val="2"/>
      </rPr>
      <t xml:space="preserve"> Use</t>
    </r>
    <r>
      <rPr>
        <b/>
        <sz val="12"/>
        <rFont val="Avenir Next LT Pro"/>
        <family val="2"/>
      </rPr>
      <t xml:space="preserve"> N/A</t>
    </r>
    <r>
      <rPr>
        <sz val="12"/>
        <rFont val="Avenir Next LT Pro"/>
        <family val="2"/>
      </rPr>
      <t xml:space="preserve"> if not used. </t>
    </r>
    <r>
      <rPr>
        <b/>
        <sz val="12"/>
        <rFont val="Avenir Next LT Pro"/>
        <family val="2"/>
      </rPr>
      <t xml:space="preserve">Budget justification required if used. </t>
    </r>
  </si>
  <si>
    <r>
      <rPr>
        <b/>
        <sz val="12"/>
        <rFont val="Avenir Next LT Pro"/>
        <family val="2"/>
      </rPr>
      <t>Select or enter F&amp;A or inflation rate as applicable</t>
    </r>
    <r>
      <rPr>
        <sz val="12"/>
        <rFont val="Avenir Next LT Pro"/>
        <family val="2"/>
      </rPr>
      <t xml:space="preserve">. Do not enter a decimal if not applicable. "0" will be shown automatically. </t>
    </r>
  </si>
  <si>
    <r>
      <t xml:space="preserve">If there are no payments or payments will be handled by the sponsor/sponsor's designee directly, enter 0. If the amount is not determined yet, choose "TBD". </t>
    </r>
    <r>
      <rPr>
        <sz val="12"/>
        <rFont val="Avenir Next LT Pro"/>
        <family val="2"/>
      </rPr>
      <t>Clinical Trial Activation Analyst will need to be provided with this number before the budget is sent to sponsor.</t>
    </r>
  </si>
  <si>
    <r>
      <rPr>
        <b/>
        <sz val="12"/>
        <rFont val="Avenir Next LT Pro"/>
        <family val="2"/>
      </rPr>
      <t>No justifications</t>
    </r>
    <r>
      <rPr>
        <sz val="12"/>
        <rFont val="Avenir Next LT Pro"/>
        <family val="2"/>
      </rPr>
      <t xml:space="preserve"> are required for changes </t>
    </r>
    <r>
      <rPr>
        <b/>
        <sz val="12"/>
        <rFont val="Avenir Next LT Pro"/>
        <family val="2"/>
      </rPr>
      <t>10% or less</t>
    </r>
    <r>
      <rPr>
        <sz val="12"/>
        <rFont val="Avenir Next LT Pro"/>
        <family val="2"/>
      </rPr>
      <t xml:space="preserve"> of standard values.</t>
    </r>
  </si>
  <si>
    <r>
      <rPr>
        <b/>
        <sz val="12"/>
        <rFont val="Avenir Next LT Pro"/>
        <family val="2"/>
      </rPr>
      <t xml:space="preserve">Limited justifications </t>
    </r>
    <r>
      <rPr>
        <sz val="12"/>
        <rFont val="Avenir Next LT Pro"/>
        <family val="2"/>
      </rPr>
      <t>are required (to be entered into the</t>
    </r>
  </si>
  <si>
    <r>
      <t xml:space="preserve">boxes for changes </t>
    </r>
    <r>
      <rPr>
        <b/>
        <sz val="12"/>
        <rFont val="Avenir Next LT Pro"/>
        <family val="2"/>
      </rPr>
      <t>within 11%-20% range.</t>
    </r>
    <r>
      <rPr>
        <sz val="12"/>
        <rFont val="Avenir Next LT Pro"/>
        <family val="2"/>
      </rPr>
      <t xml:space="preserve"> Justifications should be suitable for providing to sponsors.</t>
    </r>
  </si>
  <si>
    <r>
      <t>For required changes</t>
    </r>
    <r>
      <rPr>
        <b/>
        <sz val="12"/>
        <rFont val="Avenir Next LT Pro"/>
        <family val="2"/>
      </rPr>
      <t xml:space="preserve"> (increases or decreases) </t>
    </r>
    <r>
      <rPr>
        <sz val="12"/>
        <rFont val="Avenir Next LT Pro"/>
        <family val="2"/>
      </rPr>
      <t xml:space="preserve">in any personnel-related items </t>
    </r>
    <r>
      <rPr>
        <b/>
        <sz val="12"/>
        <rFont val="Avenir Next LT Pro"/>
        <family val="2"/>
      </rPr>
      <t>over 20%,</t>
    </r>
    <r>
      <rPr>
        <sz val="12"/>
        <rFont val="Avenir Next LT Pro"/>
        <family val="2"/>
      </rPr>
      <t xml:space="preserve"> submit a </t>
    </r>
    <r>
      <rPr>
        <b/>
        <sz val="12"/>
        <rFont val="Avenir Next LT Pro"/>
        <family val="2"/>
      </rPr>
      <t>signed justification letter</t>
    </r>
    <r>
      <rPr>
        <sz val="12"/>
        <rFont val="Avenir Next LT Pro"/>
        <family val="2"/>
      </rPr>
      <t>, suitable for providing to sponsors, along with this template.</t>
    </r>
  </si>
  <si>
    <r>
      <t xml:space="preserve">If using </t>
    </r>
    <r>
      <rPr>
        <b/>
        <sz val="12"/>
        <rFont val="Avenir Next LT Pro"/>
        <family val="2"/>
      </rPr>
      <t>Other Personnel</t>
    </r>
    <r>
      <rPr>
        <sz val="12"/>
        <rFont val="Avenir Next LT Pro"/>
        <family val="2"/>
      </rPr>
      <t xml:space="preserve">, specify their roles in </t>
    </r>
  </si>
  <si>
    <r>
      <rPr>
        <b/>
        <sz val="12"/>
        <rFont val="Avenir Next LT Pro"/>
        <family val="2"/>
      </rPr>
      <t xml:space="preserve">Invoiceable Institutional Costs </t>
    </r>
    <r>
      <rPr>
        <sz val="12"/>
        <rFont val="Avenir Next LT Pro"/>
        <family val="2"/>
      </rPr>
      <t>and</t>
    </r>
    <r>
      <rPr>
        <b/>
        <sz val="12"/>
        <rFont val="Avenir Next LT Pro"/>
        <family val="2"/>
      </rPr>
      <t xml:space="preserve"> Invoiceable Standard Costs</t>
    </r>
    <r>
      <rPr>
        <sz val="12"/>
        <rFont val="Avenir Next LT Pro"/>
        <family val="2"/>
      </rPr>
      <t xml:space="preserve"> are set on </t>
    </r>
    <r>
      <rPr>
        <b/>
        <sz val="12"/>
        <rFont val="Avenir Next LT Pro"/>
        <family val="2"/>
      </rPr>
      <t>institutional level</t>
    </r>
    <r>
      <rPr>
        <sz val="12"/>
        <rFont val="Avenir Next LT Pro"/>
        <family val="2"/>
      </rPr>
      <t xml:space="preserve"> and listed on this template for reference purposes only.</t>
    </r>
  </si>
  <si>
    <r>
      <t xml:space="preserve">Completion of this template </t>
    </r>
    <r>
      <rPr>
        <b/>
        <sz val="12"/>
        <rFont val="Avenir Next LT Pro"/>
        <family val="2"/>
      </rPr>
      <t>is not mandatory</t>
    </r>
    <r>
      <rPr>
        <sz val="12"/>
        <rFont val="Avenir Next LT Pro"/>
        <family val="2"/>
      </rPr>
      <t xml:space="preserve"> for submission of the industry-supported clinical trial/research study for contracting /budget negotiations, but it is encouraged. If it is not submitted, Clinical Trial Activation Analyst will complete personnel-related part of internal budget using only standard activities identified from study's documents and standard times allocated to such activities.</t>
    </r>
  </si>
  <si>
    <r>
      <t xml:space="preserve">Study personnel work related to the use of the </t>
    </r>
    <r>
      <rPr>
        <b/>
        <sz val="12"/>
        <rFont val="Avenir Next LT Pro"/>
        <family val="2"/>
      </rPr>
      <t xml:space="preserve">Central IRB </t>
    </r>
    <r>
      <rPr>
        <sz val="12"/>
        <rFont val="Avenir Next LT Pro"/>
        <family val="2"/>
      </rPr>
      <t xml:space="preserve">for initial study review is to be invoiced if </t>
    </r>
    <r>
      <rPr>
        <b/>
        <sz val="12"/>
        <rFont val="Avenir Next LT Pro"/>
        <family val="2"/>
      </rPr>
      <t>"Central IRB"</t>
    </r>
    <r>
      <rPr>
        <sz val="12"/>
        <rFont val="Avenir Next LT Pro"/>
        <family val="2"/>
      </rPr>
      <t xml:space="preserve"> is indicated in the drop-down menu. It is not included in the total start-up fee.</t>
    </r>
  </si>
  <si>
    <r>
      <t>Inflation Rates:</t>
    </r>
    <r>
      <rPr>
        <sz val="12"/>
        <rFont val="Avenir Next LT Pro"/>
        <family val="2"/>
      </rPr>
      <t xml:space="preserve"> Use </t>
    </r>
    <r>
      <rPr>
        <b/>
        <sz val="12"/>
        <rFont val="Avenir Next LT Pro"/>
        <family val="2"/>
      </rPr>
      <t>8%</t>
    </r>
    <r>
      <rPr>
        <sz val="12"/>
        <rFont val="Avenir Next LT Pro"/>
        <family val="2"/>
      </rPr>
      <t xml:space="preserve"> for studies with expected total duration of</t>
    </r>
    <r>
      <rPr>
        <b/>
        <sz val="12"/>
        <rFont val="Avenir Next LT Pro"/>
        <family val="2"/>
      </rPr>
      <t xml:space="preserve"> 3 years or less</t>
    </r>
    <r>
      <rPr>
        <sz val="12"/>
        <rFont val="Avenir Next LT Pro"/>
        <family val="2"/>
      </rPr>
      <t xml:space="preserve">, </t>
    </r>
    <r>
      <rPr>
        <b/>
        <sz val="12"/>
        <rFont val="Avenir Next LT Pro"/>
        <family val="2"/>
      </rPr>
      <t>12%</t>
    </r>
    <r>
      <rPr>
        <sz val="12"/>
        <rFont val="Avenir Next LT Pro"/>
        <family val="2"/>
      </rPr>
      <t xml:space="preserve"> for </t>
    </r>
    <r>
      <rPr>
        <b/>
        <sz val="12"/>
        <rFont val="Avenir Next LT Pro"/>
        <family val="2"/>
      </rPr>
      <t>4-7</t>
    </r>
    <r>
      <rPr>
        <sz val="12"/>
        <rFont val="Avenir Next LT Pro"/>
        <family val="2"/>
      </rPr>
      <t xml:space="preserve"> </t>
    </r>
    <r>
      <rPr>
        <b/>
        <sz val="12"/>
        <rFont val="Avenir Next LT Pro"/>
        <family val="2"/>
      </rPr>
      <t>years</t>
    </r>
    <r>
      <rPr>
        <sz val="12"/>
        <rFont val="Avenir Next LT Pro"/>
        <family val="2"/>
      </rPr>
      <t xml:space="preserve">, and </t>
    </r>
    <r>
      <rPr>
        <b/>
        <sz val="12"/>
        <rFont val="Avenir Next LT Pro"/>
        <family val="2"/>
      </rPr>
      <t xml:space="preserve">16% for 8-10 years. Use custom inflation rate </t>
    </r>
    <r>
      <rPr>
        <sz val="12"/>
        <rFont val="Avenir Next LT Pro"/>
        <family val="2"/>
      </rPr>
      <t>for very short</t>
    </r>
    <r>
      <rPr>
        <b/>
        <sz val="12"/>
        <rFont val="Avenir Next LT Pro"/>
        <family val="2"/>
      </rPr>
      <t xml:space="preserve"> (1 year or less) </t>
    </r>
    <r>
      <rPr>
        <sz val="12"/>
        <rFont val="Avenir Next LT Pro"/>
        <family val="2"/>
      </rPr>
      <t xml:space="preserve">or very long </t>
    </r>
    <r>
      <rPr>
        <b/>
        <sz val="12"/>
        <rFont val="Avenir Next LT Pro"/>
        <family val="2"/>
      </rPr>
      <t xml:space="preserve">(over 10 years) </t>
    </r>
    <r>
      <rPr>
        <sz val="12"/>
        <rFont val="Avenir Next LT Pro"/>
        <family val="2"/>
      </rPr>
      <t>studies.</t>
    </r>
  </si>
  <si>
    <t>Use the other rate when neither of these two rates is applicable.</t>
  </si>
  <si>
    <r>
      <t>Cell indicating payment to study participant:</t>
    </r>
    <r>
      <rPr>
        <sz val="12"/>
        <rFont val="Avenir Next LT Pro"/>
        <family val="2"/>
      </rPr>
      <t xml:space="preserve"> enter the amount reflected in ICF. If there are various payments, choose "Vary, see ICF". Clinical Trial Activation Analyst will verify and reflect in overall study budget accordingly.</t>
    </r>
  </si>
  <si>
    <r>
      <t xml:space="preserve">For studies in the following categories: </t>
    </r>
    <r>
      <rPr>
        <b/>
        <sz val="12"/>
        <rFont val="Avenir Next LT Pro"/>
        <family val="2"/>
      </rPr>
      <t xml:space="preserve">Registries/Repository studies, Observational studies, including Extension/Rollover studies </t>
    </r>
    <r>
      <rPr>
        <b/>
        <u/>
        <sz val="12"/>
        <rFont val="Avenir Next LT Pro"/>
        <family val="2"/>
      </rPr>
      <t>without intervention</t>
    </r>
    <r>
      <rPr>
        <b/>
        <sz val="12"/>
        <rFont val="Avenir Next LT Pro"/>
        <family val="2"/>
      </rPr>
      <t xml:space="preserve">, Phase IV (Post-Market) trials and NSR Device trials, with low-to medium-intensity data collection </t>
    </r>
    <r>
      <rPr>
        <sz val="12"/>
        <rFont val="Avenir Next LT Pro"/>
        <family val="2"/>
      </rPr>
      <t>no justifications are required for</t>
    </r>
    <r>
      <rPr>
        <b/>
        <sz val="12"/>
        <rFont val="Avenir Next LT Pro"/>
        <family val="2"/>
      </rPr>
      <t xml:space="preserve"> REDUCTION </t>
    </r>
    <r>
      <rPr>
        <sz val="12"/>
        <rFont val="Avenir Next LT Pro"/>
        <family val="2"/>
      </rPr>
      <t xml:space="preserve">of any fees, </t>
    </r>
    <r>
      <rPr>
        <b/>
        <sz val="12"/>
        <rFont val="Avenir Next LT Pro"/>
        <family val="2"/>
      </rPr>
      <t xml:space="preserve">except the institutional fees, by 20% or less </t>
    </r>
    <r>
      <rPr>
        <sz val="12"/>
        <rFont val="Avenir Next LT Pro"/>
        <family val="2"/>
      </rPr>
      <t>of standard values,</t>
    </r>
    <r>
      <rPr>
        <b/>
        <sz val="12"/>
        <rFont val="Avenir Next LT Pro"/>
        <family val="2"/>
      </rPr>
      <t xml:space="preserve"> </t>
    </r>
    <r>
      <rPr>
        <sz val="12"/>
        <rFont val="Avenir Next LT Pro"/>
        <family val="2"/>
      </rPr>
      <t>and limited justifications are required for</t>
    </r>
    <r>
      <rPr>
        <b/>
        <sz val="12"/>
        <rFont val="Avenir Next LT Pro"/>
        <family val="2"/>
      </rPr>
      <t xml:space="preserve"> REDUCTION within 21%-40% range. REDUCTIONS over 40% </t>
    </r>
    <r>
      <rPr>
        <sz val="12"/>
        <rFont val="Avenir Next LT Pro"/>
        <family val="2"/>
      </rPr>
      <t>require justification and are generally discouraged.</t>
    </r>
  </si>
  <si>
    <r>
      <t xml:space="preserve">is standard. If needed,  it may be changed </t>
    </r>
    <r>
      <rPr>
        <b/>
        <sz val="12"/>
        <rFont val="Avenir Next LT Pro"/>
        <family val="2"/>
      </rPr>
      <t>within certain parameters only</t>
    </r>
    <r>
      <rPr>
        <sz val="12"/>
        <rFont val="Avenir Next LT Pro"/>
        <family val="2"/>
      </rPr>
      <t>. The rest of the cells are locked to protect the template's integrity by avoiding incidental editing of cells containing formulas.</t>
    </r>
  </si>
  <si>
    <r>
      <rPr>
        <b/>
        <u/>
        <sz val="12"/>
        <rFont val="Avenir Next LT Pro"/>
        <family val="2"/>
      </rPr>
      <t>Personnel Time</t>
    </r>
    <r>
      <rPr>
        <sz val="12"/>
        <rFont val="Avenir Next LT Pro"/>
        <family val="2"/>
      </rPr>
      <t xml:space="preserve"> covers non-billable research activities required by the protocol. It </t>
    </r>
    <r>
      <rPr>
        <b/>
        <sz val="12"/>
        <rFont val="Avenir Next LT Pro"/>
        <family val="2"/>
      </rPr>
      <t>excludes</t>
    </r>
    <r>
      <rPr>
        <sz val="12"/>
        <rFont val="Avenir Next LT Pro"/>
        <family val="2"/>
      </rPr>
      <t xml:space="preserve"> any clinical procedures with a CPT code (e.g., physical exams, ECGs, labs, imaging, etc.) that may be entered into the billing system.</t>
    </r>
  </si>
  <si>
    <t>Non-clinical Assessments Total per participant Time (if not invoiceable)</t>
  </si>
  <si>
    <r>
      <rPr>
        <b/>
        <u/>
        <sz val="12"/>
        <rFont val="Avenir Next LT Pro"/>
        <family val="2"/>
      </rPr>
      <t>Number of visits:</t>
    </r>
    <r>
      <rPr>
        <b/>
        <sz val="12"/>
        <rFont val="Avenir Next LT Pro"/>
        <family val="2"/>
      </rPr>
      <t xml:space="preserve"> </t>
    </r>
    <r>
      <rPr>
        <sz val="12"/>
        <rFont val="Avenir Next LT Pro"/>
        <family val="2"/>
      </rPr>
      <t xml:space="preserve">Use the Protocol's Schedule of Assessments to determine the number of possible visits (both in-person and remote), </t>
    </r>
    <r>
      <rPr>
        <b/>
        <sz val="12"/>
        <rFont val="Avenir Next LT Pro"/>
        <family val="2"/>
      </rPr>
      <t>excluding those designated solely for data collection from the charts;</t>
    </r>
    <r>
      <rPr>
        <sz val="12"/>
        <rFont val="Avenir Next LT Pro"/>
        <family val="2"/>
      </rPr>
      <t xml:space="preserve"> time spent on these should be totaled under </t>
    </r>
    <r>
      <rPr>
        <b/>
        <sz val="12"/>
        <rFont val="Avenir Next LT Pro"/>
        <family val="2"/>
      </rPr>
      <t>"Unscheduled/Special Visits."</t>
    </r>
    <r>
      <rPr>
        <sz val="12"/>
        <rFont val="Avenir Next LT Pro"/>
        <family val="2"/>
      </rPr>
      <t xml:space="preserve"> For studies with multiple arms, </t>
    </r>
    <r>
      <rPr>
        <u/>
        <sz val="12"/>
        <rFont val="Avenir Next LT Pro"/>
        <family val="2"/>
      </rPr>
      <t>select the arm with the highest visits count.</t>
    </r>
  </si>
  <si>
    <r>
      <t xml:space="preserve">Accounting for the time allocated to </t>
    </r>
    <r>
      <rPr>
        <b/>
        <u/>
        <sz val="12"/>
        <rFont val="Avenir Next LT Pro"/>
        <family val="2"/>
      </rPr>
      <t>Unscheduled/Special visits and Screening Failures</t>
    </r>
    <r>
      <rPr>
        <sz val="12"/>
        <rFont val="Avenir Next LT Pro"/>
        <family val="2"/>
      </rPr>
      <t xml:space="preserve"> should be done </t>
    </r>
    <r>
      <rPr>
        <b/>
        <sz val="12"/>
        <rFont val="Avenir Next LT Pro"/>
        <family val="2"/>
      </rPr>
      <t>only if sponsor does not provide compensation for them on invoiceable basis</t>
    </r>
    <r>
      <rPr>
        <sz val="12"/>
        <rFont val="Avenir Next LT Pro"/>
        <family val="2"/>
      </rPr>
      <t xml:space="preserve"> (which is the best way to account for such items).</t>
    </r>
  </si>
  <si>
    <r>
      <t>Required by protocol non-clinical research tasks, to be completed by designated study team members, such as visit preparation, chart reviews, data collection, documentation checks, participant interactions, and obtaining outside healthcare information, are accounted for in per visit time on average basis. Time spent on special research activities, including questionnaires and assessments, not accounted for as clinical procedures or in per visit personnel time, should be entered separately as a</t>
    </r>
    <r>
      <rPr>
        <b/>
        <sz val="12"/>
        <rFont val="Avenir Next LT Pro"/>
        <family val="2"/>
      </rPr>
      <t xml:space="preserve"> "Non-clinical Assessments Total"</t>
    </r>
    <r>
      <rPr>
        <sz val="12"/>
        <rFont val="Avenir Next LT Pro"/>
        <family val="2"/>
      </rPr>
      <t xml:space="preserve"> for the applicable study team personnel.</t>
    </r>
  </si>
  <si>
    <r>
      <t>Other Invoiceable Costs, subject to Overhead (F&amp;A)</t>
    </r>
    <r>
      <rPr>
        <sz val="12"/>
        <rFont val="Avenir Next LT Pro"/>
        <family val="2"/>
      </rPr>
      <t>,</t>
    </r>
    <r>
      <rPr>
        <b/>
        <sz val="12"/>
        <rFont val="Avenir Next LT Pro"/>
        <family val="2"/>
      </rPr>
      <t xml:space="preserve"> </t>
    </r>
    <r>
      <rPr>
        <sz val="12"/>
        <rFont val="Avenir Next LT Pro"/>
        <family val="2"/>
      </rPr>
      <t>are optional</t>
    </r>
    <r>
      <rPr>
        <b/>
        <sz val="12"/>
        <rFont val="Avenir Next LT Pro"/>
        <family val="2"/>
      </rPr>
      <t xml:space="preserve"> </t>
    </r>
    <r>
      <rPr>
        <sz val="12"/>
        <rFont val="Avenir Next LT Pro"/>
        <family val="2"/>
      </rPr>
      <t xml:space="preserve">Department/Division and study-specific invoiceable </t>
    </r>
    <r>
      <rPr>
        <b/>
        <sz val="12"/>
        <rFont val="Avenir Next LT Pro"/>
        <family val="2"/>
      </rPr>
      <t>non-clinical</t>
    </r>
    <r>
      <rPr>
        <sz val="12"/>
        <rFont val="Avenir Next LT Pro"/>
        <family val="2"/>
      </rPr>
      <t xml:space="preserve"> items, to be included in the budget as needed, on case-by-case basis.</t>
    </r>
    <r>
      <rPr>
        <b/>
        <sz val="12"/>
        <rFont val="Avenir Next LT Pro"/>
        <family val="2"/>
      </rPr>
      <t xml:space="preserve"> Justification suitable for provision to sponsor </t>
    </r>
    <r>
      <rPr>
        <sz val="12"/>
        <rFont val="Avenir Next LT Pro"/>
        <family val="2"/>
      </rPr>
      <t xml:space="preserve">will be needed most of the times. If there are multiple items listed under this category, provision of </t>
    </r>
    <r>
      <rPr>
        <b/>
        <sz val="12"/>
        <rFont val="Avenir Next LT Pro"/>
        <family val="2"/>
      </rPr>
      <t>one departmental letter</t>
    </r>
    <r>
      <rPr>
        <sz val="12"/>
        <rFont val="Avenir Next LT Pro"/>
        <family val="2"/>
      </rPr>
      <t xml:space="preserve"> for all of them is strongly recommended and may be required for a budget submission to sponsor.</t>
    </r>
  </si>
  <si>
    <r>
      <t xml:space="preserve"># of Participants </t>
    </r>
    <r>
      <rPr>
        <b/>
        <sz val="12"/>
        <color rgb="FFFF0000"/>
        <rFont val="Avenir Next LT Pro"/>
        <family val="2"/>
      </rPr>
      <t>(can't be blank)</t>
    </r>
  </si>
  <si>
    <t>Department/Division/Study-Specific Additional Start-Up Fee (enter hours per role) (invoiceable separately as applicable; not included in Administrative Start-up Fee)</t>
  </si>
  <si>
    <r>
      <t>Central IRB Use: Initial Activities</t>
    </r>
    <r>
      <rPr>
        <b/>
        <u/>
        <sz val="12"/>
        <rFont val="Avenir Next LT Pro"/>
        <family val="2"/>
      </rPr>
      <t xml:space="preserve"> by UM personnel</t>
    </r>
    <r>
      <rPr>
        <b/>
        <sz val="12"/>
        <rFont val="Avenir Next LT Pro"/>
        <family val="2"/>
      </rPr>
      <t xml:space="preserve"> (Central IRB) (invoiceable separately as applicable; not included in Administrative Start-up Fee)</t>
    </r>
  </si>
  <si>
    <r>
      <t xml:space="preserve">Subsequent IRB submissions (renewals, amendments, final report), </t>
    </r>
    <r>
      <rPr>
        <b/>
        <sz val="12"/>
        <rFont val="Avenir Next LT Pro"/>
        <family val="2"/>
      </rPr>
      <t>(Local IRB)</t>
    </r>
    <r>
      <rPr>
        <sz val="12"/>
        <rFont val="Avenir Next LT Pro"/>
        <family val="2"/>
      </rPr>
      <t>, per submission</t>
    </r>
  </si>
  <si>
    <r>
      <t>Subsequent IRB submissions (</t>
    </r>
    <r>
      <rPr>
        <u/>
        <sz val="12"/>
        <rFont val="Avenir Next LT Pro"/>
        <family val="2"/>
      </rPr>
      <t>handled by UM personnel</t>
    </r>
    <r>
      <rPr>
        <sz val="12"/>
        <rFont val="Avenir Next LT Pro"/>
        <family val="2"/>
      </rPr>
      <t xml:space="preserve">), </t>
    </r>
    <r>
      <rPr>
        <b/>
        <sz val="12"/>
        <rFont val="Avenir Next LT Pro"/>
        <family val="2"/>
      </rPr>
      <t>(Central IRB)</t>
    </r>
    <r>
      <rPr>
        <sz val="12"/>
        <rFont val="Avenir Next LT Pro"/>
        <family val="2"/>
      </rPr>
      <t xml:space="preserve">, per submission, </t>
    </r>
    <r>
      <rPr>
        <b/>
        <sz val="12"/>
        <rFont val="Avenir Next LT Pro"/>
        <family val="2"/>
      </rPr>
      <t>if applicable</t>
    </r>
  </si>
  <si>
    <r>
      <t xml:space="preserve">Justification for a change of </t>
    </r>
    <r>
      <rPr>
        <b/>
        <sz val="12"/>
        <color rgb="FFFF0000"/>
        <rFont val="Avenir Next LT Pro"/>
        <family val="2"/>
      </rPr>
      <t xml:space="preserve">11% -20% </t>
    </r>
    <r>
      <rPr>
        <b/>
        <u/>
        <sz val="12"/>
        <color rgb="FFFF0000"/>
        <rFont val="Avenir Next LT Pro"/>
        <family val="2"/>
      </rPr>
      <t>and additional study Start-Up</t>
    </r>
  </si>
  <si>
    <r>
      <t xml:space="preserve">Justification for a change of </t>
    </r>
    <r>
      <rPr>
        <b/>
        <sz val="12"/>
        <color rgb="FFFF0000"/>
        <rFont val="Avenir Next LT Pro"/>
        <family val="2"/>
      </rPr>
      <t>11% -20%</t>
    </r>
  </si>
  <si>
    <r>
      <t xml:space="preserve">Justification for a change </t>
    </r>
    <r>
      <rPr>
        <b/>
        <sz val="12"/>
        <color rgb="FFFF0000"/>
        <rFont val="Avenir Next LT Pro"/>
        <family val="2"/>
      </rPr>
      <t>11%-20%</t>
    </r>
    <r>
      <rPr>
        <b/>
        <sz val="12"/>
        <rFont val="Avenir Next LT Pro"/>
        <family val="2"/>
      </rPr>
      <t xml:space="preserve"> and "Other specific time":</t>
    </r>
  </si>
  <si>
    <r>
      <t>Visit breakdown PI</t>
    </r>
    <r>
      <rPr>
        <b/>
        <sz val="12"/>
        <color rgb="FFFF0000"/>
        <rFont val="Avenir Next LT Pro"/>
        <family val="2"/>
      </rPr>
      <t xml:space="preserve"> (oversight, </t>
    </r>
    <r>
      <rPr>
        <b/>
        <u/>
        <sz val="12"/>
        <color rgb="FFFF0000"/>
        <rFont val="Avenir Next LT Pro"/>
        <family val="2"/>
      </rPr>
      <t>non-clinical time</t>
    </r>
    <r>
      <rPr>
        <b/>
        <sz val="12"/>
        <color rgb="FFFF0000"/>
        <rFont val="Avenir Next LT Pro"/>
        <family val="2"/>
      </rPr>
      <t>)</t>
    </r>
  </si>
  <si>
    <r>
      <t xml:space="preserve">Visit breakdown Co-I </t>
    </r>
    <r>
      <rPr>
        <b/>
        <sz val="12"/>
        <color rgb="FFFF0000"/>
        <rFont val="Avenir Next LT Pro"/>
        <family val="2"/>
      </rPr>
      <t xml:space="preserve">(oversight, </t>
    </r>
    <r>
      <rPr>
        <b/>
        <u/>
        <sz val="12"/>
        <color rgb="FFFF0000"/>
        <rFont val="Avenir Next LT Pro"/>
        <family val="2"/>
      </rPr>
      <t>non-clinical time</t>
    </r>
    <r>
      <rPr>
        <b/>
        <sz val="12"/>
        <color rgb="FFFF0000"/>
        <rFont val="Avenir Next LT Pro"/>
        <family val="2"/>
      </rPr>
      <t>)</t>
    </r>
  </si>
  <si>
    <r>
      <t xml:space="preserve">&lt;&lt; Includes </t>
    </r>
    <r>
      <rPr>
        <b/>
        <sz val="12"/>
        <rFont val="Avenir Next LT Pro"/>
        <family val="2"/>
      </rPr>
      <t>ALL</t>
    </r>
    <r>
      <rPr>
        <sz val="12"/>
        <rFont val="Avenir Next LT Pro"/>
        <family val="2"/>
      </rPr>
      <t xml:space="preserve"> prep. time, non-clinical activities, data capturing and recording.</t>
    </r>
  </si>
  <si>
    <r>
      <t>&lt;&lt; Includes</t>
    </r>
    <r>
      <rPr>
        <b/>
        <sz val="12"/>
        <rFont val="Avenir Next LT Pro"/>
        <family val="2"/>
      </rPr>
      <t xml:space="preserve"> ALL</t>
    </r>
    <r>
      <rPr>
        <sz val="12"/>
        <rFont val="Avenir Next LT Pro"/>
        <family val="2"/>
      </rPr>
      <t xml:space="preserve"> prep. time, professional non-clinical activities and data capturing.</t>
    </r>
  </si>
  <si>
    <t>Time: Coordinator/Nurse/ Regulatory/Data Analyst, hr.</t>
  </si>
  <si>
    <t>Time: Research Assistant/Data Specialist, hr.</t>
  </si>
  <si>
    <r>
      <t>IND Reports Processing, per year</t>
    </r>
    <r>
      <rPr>
        <b/>
        <sz val="12"/>
        <rFont val="Avenir Next LT Pro"/>
        <family val="2"/>
      </rPr>
      <t xml:space="preserve"> up to 40 reports.</t>
    </r>
    <r>
      <rPr>
        <sz val="12"/>
        <rFont val="Avenir Next LT Pro"/>
        <family val="2"/>
      </rPr>
      <t xml:space="preserve"> After </t>
    </r>
    <r>
      <rPr>
        <b/>
        <sz val="12"/>
        <rFont val="Avenir Next LT Pro"/>
        <family val="2"/>
      </rPr>
      <t>40</t>
    </r>
    <r>
      <rPr>
        <sz val="12"/>
        <rFont val="Avenir Next LT Pro"/>
        <family val="2"/>
      </rPr>
      <t xml:space="preserve"> reports cost will be</t>
    </r>
    <r>
      <rPr>
        <b/>
        <sz val="12"/>
        <rFont val="Avenir Next LT Pro"/>
        <family val="2"/>
      </rPr>
      <t xml:space="preserve"> $55 per report</t>
    </r>
    <r>
      <rPr>
        <sz val="12"/>
        <rFont val="Avenir Next LT Pro"/>
        <family val="2"/>
      </rPr>
      <t>, inclusive of overhead</t>
    </r>
  </si>
  <si>
    <t>Clinical Faculty and Staff Physicians</t>
  </si>
  <si>
    <r>
      <t xml:space="preserve">&lt;&lt; Includes </t>
    </r>
    <r>
      <rPr>
        <b/>
        <sz val="12"/>
        <rFont val="Avenir Next LT Pro"/>
        <family val="2"/>
      </rPr>
      <t>ALL</t>
    </r>
    <r>
      <rPr>
        <sz val="12"/>
        <rFont val="Avenir Next LT Pro"/>
        <family val="2"/>
      </rPr>
      <t xml:space="preserve"> prep. time, non-clinical activities, data capturing and recording</t>
    </r>
  </si>
  <si>
    <t>Standard</t>
  </si>
  <si>
    <t>Enter Information</t>
  </si>
  <si>
    <t>Drop-down Menu</t>
  </si>
  <si>
    <t xml:space="preserve"> See Instructions</t>
  </si>
  <si>
    <t>See Instructions</t>
  </si>
  <si>
    <t>Do not use</t>
  </si>
  <si>
    <t>ATTENTION!</t>
  </si>
  <si>
    <r>
      <t xml:space="preserve">ATTENTION: </t>
    </r>
    <r>
      <rPr>
        <b/>
        <sz val="12"/>
        <rFont val="Avenir Next LT Pro"/>
        <family val="2"/>
      </rPr>
      <t>Enter/change values in the</t>
    </r>
    <r>
      <rPr>
        <b/>
        <sz val="12"/>
        <color theme="3"/>
        <rFont val="Avenir Next LT Pro"/>
        <family val="2"/>
      </rPr>
      <t xml:space="preserve"> BLUE</t>
    </r>
    <r>
      <rPr>
        <b/>
        <sz val="12"/>
        <rFont val="Avenir Next LT Pro"/>
        <family val="2"/>
      </rPr>
      <t xml:space="preserve"> cells</t>
    </r>
    <r>
      <rPr>
        <b/>
        <sz val="12"/>
        <color theme="4" tint="-0.249977111117893"/>
        <rFont val="Avenir Next LT Pro"/>
        <family val="2"/>
      </rPr>
      <t>.</t>
    </r>
    <r>
      <rPr>
        <b/>
        <sz val="12"/>
        <color rgb="FFFF0000"/>
        <rFont val="Avenir Next LT Pro"/>
        <family val="2"/>
      </rPr>
      <t xml:space="preserve"> </t>
    </r>
    <r>
      <rPr>
        <b/>
        <sz val="12"/>
        <rFont val="Avenir Next LT Pro"/>
        <family val="2"/>
      </rPr>
      <t xml:space="preserve">Hours in </t>
    </r>
    <r>
      <rPr>
        <b/>
        <sz val="12"/>
        <color rgb="FFFFFF00"/>
        <rFont val="Avenir Next LT Pro"/>
        <family val="2"/>
      </rPr>
      <t>YELLOW</t>
    </r>
    <r>
      <rPr>
        <b/>
        <sz val="12"/>
        <rFont val="Avenir Next LT Pro"/>
        <family val="2"/>
      </rPr>
      <t xml:space="preserve"> cells </t>
    </r>
    <r>
      <rPr>
        <b/>
        <u/>
        <sz val="12"/>
        <rFont val="Avenir Next LT Pro"/>
        <family val="2"/>
      </rPr>
      <t>are standard</t>
    </r>
    <r>
      <rPr>
        <b/>
        <sz val="12"/>
        <rFont val="Avenir Next LT Pro"/>
        <family val="2"/>
      </rPr>
      <t>. If required, changes should be made in</t>
    </r>
    <r>
      <rPr>
        <b/>
        <sz val="12"/>
        <color rgb="FFFF0000"/>
        <rFont val="Avenir Next LT Pro"/>
        <family val="2"/>
      </rPr>
      <t xml:space="preserve"> RED </t>
    </r>
    <r>
      <rPr>
        <b/>
        <sz val="12"/>
        <rFont val="Avenir Next LT Pro"/>
        <family val="2"/>
      </rPr>
      <t xml:space="preserve">and justified if over </t>
    </r>
    <r>
      <rPr>
        <b/>
        <sz val="12"/>
        <color rgb="FFFF0000"/>
        <rFont val="Avenir Next LT Pro"/>
        <family val="2"/>
      </rPr>
      <t>10%</t>
    </r>
    <r>
      <rPr>
        <b/>
        <sz val="12"/>
        <rFont val="Avenir Next LT Pro"/>
        <family val="2"/>
      </rPr>
      <t>.</t>
    </r>
  </si>
  <si>
    <t>Payment to study participants:</t>
  </si>
  <si>
    <t>Expected Study Length, mo.</t>
  </si>
  <si>
    <t>LEGEND:</t>
  </si>
  <si>
    <t>Phase I - IV drugs, and any device clinical trials/research, including investigator-initiated</t>
  </si>
  <si>
    <t xml:space="preserve"> NIH Clinical Trial Definition</t>
  </si>
  <si>
    <r>
      <t xml:space="preserve">F&amp;A Rates: 36% </t>
    </r>
    <r>
      <rPr>
        <sz val="12"/>
        <rFont val="Avenir Next LT Pro"/>
        <family val="2"/>
      </rPr>
      <t>for industry-supported</t>
    </r>
    <r>
      <rPr>
        <b/>
        <sz val="12"/>
        <rFont val="Avenir Next LT Pro"/>
        <family val="2"/>
      </rPr>
      <t xml:space="preserve"> clinical trials </t>
    </r>
    <r>
      <rPr>
        <sz val="12"/>
        <rFont val="Avenir Next LT Pro"/>
        <family val="2"/>
      </rPr>
      <t>meeting</t>
    </r>
  </si>
  <si>
    <r>
      <t xml:space="preserve"> </t>
    </r>
    <r>
      <rPr>
        <b/>
        <sz val="12"/>
        <rFont val="Avenir Next LT Pro"/>
        <family val="2"/>
      </rPr>
      <t>53.5%</t>
    </r>
    <r>
      <rPr>
        <sz val="12"/>
        <rFont val="Avenir Next LT Pro"/>
        <family val="2"/>
      </rPr>
      <t xml:space="preserve"> for industry-supported </t>
    </r>
    <r>
      <rPr>
        <b/>
        <sz val="12"/>
        <rFont val="Avenir Next LT Pro"/>
        <family val="2"/>
      </rPr>
      <t>clinical research</t>
    </r>
    <r>
      <rPr>
        <sz val="12"/>
        <rFont val="Avenir Next LT Pro"/>
        <family val="2"/>
      </rPr>
      <t xml:space="preserve"> meeting</t>
    </r>
  </si>
  <si>
    <t>NIH Clinical Research Definition</t>
  </si>
  <si>
    <r>
      <t> </t>
    </r>
    <r>
      <rPr>
        <b/>
        <sz val="12"/>
        <color indexed="17"/>
        <rFont val="Avenir Next LT Pro"/>
        <family val="2"/>
      </rPr>
      <t>FY 27</t>
    </r>
  </si>
  <si>
    <t xml:space="preserve">(Additional Start-up Fee, F&amp;A Rate, Inflation Rate, Payment to Study participants) have Drop-down menu with values to use. Appropriate item from the menu must be selected (see 8 and 9 below). </t>
  </si>
  <si>
    <t>short description of the activity(is) (applicable to Co-I, and other study personnel) and total allocated time per participant for such activities.</t>
  </si>
  <si>
    <t>PARTICIPANT-LEVEL PERSONNEL COSTS:</t>
  </si>
  <si>
    <r>
      <t xml:space="preserve">Telephone / Elective Correspondence with Participant </t>
    </r>
    <r>
      <rPr>
        <sz val="12"/>
        <rFont val="Avenir Next LT Pro"/>
        <family val="2"/>
      </rPr>
      <t>accounts for the time needed to remind participant of the upcoming visit and briefly go over the details, such as expected length, procedures to be performed, reminder to bring completed papers or empty medications bottles, etc.</t>
    </r>
    <r>
      <rPr>
        <b/>
        <sz val="12"/>
        <rFont val="Avenir Next LT Pro"/>
        <family val="2"/>
      </rPr>
      <t xml:space="preserve"> Time for such communications is expected not to exceed 15-20 min. per occurrence. </t>
    </r>
    <r>
      <rPr>
        <sz val="12"/>
        <rFont val="Avenir Next LT Pro"/>
        <family val="2"/>
      </rPr>
      <t>This item is not to be used to account for administration of questionnaires or interviews, which are to be accounted for in</t>
    </r>
    <r>
      <rPr>
        <b/>
        <sz val="12"/>
        <rFont val="Avenir Next LT Pro"/>
        <family val="2"/>
      </rPr>
      <t xml:space="preserve"> "Non-clinical Assessments Total"</t>
    </r>
    <r>
      <rPr>
        <sz val="12"/>
        <rFont val="Avenir Next LT Pro"/>
        <family val="2"/>
      </rPr>
      <t>, or telehealth visits.</t>
    </r>
  </si>
  <si>
    <t xml:space="preserve">Personnel Time (non-clinical), Per Study Participant - PI/Co-I  </t>
  </si>
  <si>
    <t>CLINICAL PROCEDURES RESEARCH RATES:</t>
  </si>
  <si>
    <r>
      <rPr>
        <b/>
        <sz val="12"/>
        <rFont val="Avenir Next LT Pro"/>
        <family val="2"/>
      </rPr>
      <t>Clinical procedures research rates</t>
    </r>
    <r>
      <rPr>
        <sz val="12"/>
        <rFont val="Avenir Next LT Pro"/>
        <family val="2"/>
      </rPr>
      <t xml:space="preserve"> are set on institutional level depending on the sponsor's type, and may be reduced at CTAT Analyst discretion, </t>
    </r>
    <r>
      <rPr>
        <b/>
        <sz val="12"/>
        <rFont val="Avenir Next LT Pro"/>
        <family val="2"/>
      </rPr>
      <t>as an exception</t>
    </r>
    <r>
      <rPr>
        <sz val="12"/>
        <rFont val="Avenir Next LT Pro"/>
        <family val="2"/>
      </rPr>
      <t>, if  necessary to secure funding, and after engaging into negotiations with the funding source. This step may be discussed with the study team.</t>
    </r>
  </si>
  <si>
    <t>Clinical Procedures Rates at Medicare Allowable (MCA) x X.X, subject to overhead</t>
  </si>
  <si>
    <t>Industry Protocols</t>
  </si>
  <si>
    <t>Standard: MCA x 2.3</t>
  </si>
  <si>
    <t>Reduced: MCA x 1.8</t>
  </si>
  <si>
    <t>Non-Profit Protocols</t>
  </si>
  <si>
    <t>Standard: MCA x 1.2</t>
  </si>
  <si>
    <t>Reduced: MCA x 1.0</t>
  </si>
  <si>
    <t>UM IIT Protocols</t>
  </si>
  <si>
    <t>Template is locked with password, except for the fields with the blue background for free data entry, fields with yellow background for adjusting values as needed, and fields with orange background and drop-down menus (see Instructions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</si>
</sst>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quot;$&quot;#,##0"/>
    <numFmt numFmtId="166" formatCode="0.0%"/>
    <numFmt numFmtId="167" formatCode="&quot;$&quot;#,##0.00"/>
    <numFmt numFmtId="168" formatCode="_(* #,##0_);_(* \(#,##0\);_(* &quot;-&quot;??_);_(@_)"/>
  </numFmts>
  <fonts count="27">
    <font>
      <sz val="11"/>
      <color theme="1"/>
      <name val="Calibri"/>
      <family val="2"/>
      <scheme val="minor"/>
    </font>
    <font>
      <sz val="11"/>
      <color theme="1"/>
      <name val="Calibri"/>
      <family val="2"/>
      <scheme val="minor"/>
    </font>
    <font>
      <sz val="9"/>
      <name val="Geneva"/>
    </font>
    <font>
      <sz val="10"/>
      <name val="Arial"/>
      <family val="2"/>
    </font>
    <font>
      <sz val="10"/>
      <name val="Geneva"/>
    </font>
    <font>
      <u/>
      <sz val="11"/>
      <color theme="10"/>
      <name val="Calibri"/>
      <family val="2"/>
      <scheme val="minor"/>
    </font>
    <font>
      <b/>
      <sz val="10"/>
      <name val="Arial"/>
      <family val="2"/>
    </font>
    <font>
      <sz val="12"/>
      <color theme="1"/>
      <name val="Avenir Next LT Pro"/>
      <family val="2"/>
    </font>
    <font>
      <sz val="12"/>
      <name val="Avenir Next LT Pro"/>
      <family val="2"/>
    </font>
    <font>
      <b/>
      <sz val="12"/>
      <name val="Avenir Next LT Pro"/>
      <family val="2"/>
    </font>
    <font>
      <u/>
      <sz val="12"/>
      <color theme="10"/>
      <name val="Avenir Next LT Pro"/>
      <family val="2"/>
    </font>
    <font>
      <b/>
      <u/>
      <sz val="12"/>
      <name val="Avenir Next LT Pro"/>
      <family val="2"/>
    </font>
    <font>
      <u/>
      <sz val="12"/>
      <name val="Avenir Next LT Pro"/>
      <family val="2"/>
    </font>
    <font>
      <b/>
      <sz val="16"/>
      <name val="Avenir Next LT Pro"/>
      <family val="2"/>
    </font>
    <font>
      <b/>
      <sz val="20"/>
      <name val="Avenir Next LT Pro"/>
      <family val="2"/>
    </font>
    <font>
      <b/>
      <sz val="12"/>
      <color rgb="FFFF0000"/>
      <name val="Avenir Next LT Pro"/>
      <family val="2"/>
    </font>
    <font>
      <b/>
      <sz val="12"/>
      <color theme="3"/>
      <name val="Avenir Next LT Pro"/>
      <family val="2"/>
    </font>
    <font>
      <b/>
      <sz val="12"/>
      <color theme="4" tint="-0.249977111117893"/>
      <name val="Avenir Next LT Pro"/>
      <family val="2"/>
    </font>
    <font>
      <sz val="12"/>
      <color indexed="10"/>
      <name val="Avenir Next LT Pro"/>
      <family val="2"/>
    </font>
    <font>
      <sz val="12"/>
      <color rgb="FFFF0000"/>
      <name val="Avenir Next LT Pro"/>
      <family val="2"/>
    </font>
    <font>
      <b/>
      <sz val="12"/>
      <color indexed="10"/>
      <name val="Avenir Next LT Pro"/>
      <family val="2"/>
    </font>
    <font>
      <b/>
      <u/>
      <sz val="12"/>
      <color rgb="FFFF0000"/>
      <name val="Avenir Next LT Pro"/>
      <family val="2"/>
    </font>
    <font>
      <b/>
      <sz val="12"/>
      <color indexed="17"/>
      <name val="Avenir Next LT Pro"/>
      <family val="2"/>
    </font>
    <font>
      <b/>
      <sz val="12"/>
      <color theme="0"/>
      <name val="Avenir Next LT Pro"/>
      <family val="2"/>
    </font>
    <font>
      <b/>
      <sz val="16"/>
      <color rgb="FFFF0000"/>
      <name val="Avenir Next LT Pro"/>
      <family val="2"/>
    </font>
    <font>
      <b/>
      <sz val="12"/>
      <color rgb="FFFFFF00"/>
      <name val="Avenir Next LT Pro"/>
      <family val="2"/>
    </font>
    <font>
      <b/>
      <u/>
      <sz val="12"/>
      <color theme="10"/>
      <name val="Avenir Next LT Pro"/>
      <family val="2"/>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1"/>
        <bgColor indexed="64"/>
      </patternFill>
    </fill>
    <fill>
      <patternFill patternType="solid">
        <fgColor rgb="FFFFFF66"/>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39997558519241921"/>
        <bgColor indexed="64"/>
      </patternFill>
    </fill>
  </fills>
  <borders count="7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3"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cellStyleXfs>
  <cellXfs count="572">
    <xf numFmtId="0" fontId="0" fillId="0" borderId="0" xfId="0"/>
    <xf numFmtId="49" fontId="6" fillId="0" borderId="0" xfId="0" applyNumberFormat="1" applyFont="1"/>
    <xf numFmtId="9" fontId="6" fillId="0" borderId="0" xfId="4" applyFont="1"/>
    <xf numFmtId="0" fontId="6" fillId="0" borderId="0" xfId="0" applyFont="1" applyAlignment="1">
      <alignment horizontal="right"/>
    </xf>
    <xf numFmtId="166" fontId="6" fillId="0" borderId="0" xfId="4" applyNumberFormat="1" applyFont="1"/>
    <xf numFmtId="0" fontId="6" fillId="0" borderId="0" xfId="0" applyFont="1"/>
    <xf numFmtId="44" fontId="6" fillId="0" borderId="0" xfId="2" applyFont="1"/>
    <xf numFmtId="0" fontId="8" fillId="0" borderId="0" xfId="0" applyFont="1" applyAlignment="1">
      <alignment horizontal="left" vertical="center" wrapText="1"/>
    </xf>
    <xf numFmtId="0" fontId="9" fillId="0" borderId="0" xfId="0" applyFont="1"/>
    <xf numFmtId="0" fontId="8" fillId="0" borderId="0" xfId="0" applyFont="1"/>
    <xf numFmtId="0" fontId="9" fillId="0" borderId="0" xfId="0"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0" fontId="9" fillId="5" borderId="12" xfId="0" applyFont="1" applyFill="1" applyBorder="1" applyAlignment="1">
      <alignment horizontal="center" vertical="center"/>
    </xf>
    <xf numFmtId="0" fontId="9" fillId="7" borderId="12" xfId="0" applyFont="1" applyFill="1" applyBorder="1" applyAlignment="1">
      <alignment horizontal="center" vertical="center"/>
    </xf>
    <xf numFmtId="0" fontId="9" fillId="2" borderId="0" xfId="0" applyFont="1" applyFill="1"/>
    <xf numFmtId="0" fontId="9" fillId="0" borderId="0" xfId="0" applyFont="1" applyAlignment="1">
      <alignment horizontal="left"/>
    </xf>
    <xf numFmtId="0" fontId="10" fillId="0" borderId="0" xfId="6" applyFont="1" applyAlignment="1">
      <alignment vertical="center"/>
    </xf>
    <xf numFmtId="0" fontId="8" fillId="0" borderId="0" xfId="0" applyFont="1" applyAlignment="1">
      <alignment vertical="center"/>
    </xf>
    <xf numFmtId="0" fontId="10" fillId="0" borderId="0" xfId="6" applyFont="1" applyAlignment="1">
      <alignment horizontal="center" vertical="center"/>
    </xf>
    <xf numFmtId="0" fontId="9" fillId="5" borderId="12" xfId="0" applyFont="1" applyFill="1" applyBorder="1" applyAlignment="1">
      <alignment horizontal="center"/>
    </xf>
    <xf numFmtId="0" fontId="9" fillId="0" borderId="0" xfId="0" applyFont="1" applyAlignment="1">
      <alignment horizontal="right" vertical="center"/>
    </xf>
    <xf numFmtId="0" fontId="13" fillId="0" borderId="0" xfId="0" applyFont="1"/>
    <xf numFmtId="0" fontId="14" fillId="0" borderId="0" xfId="0" applyFont="1"/>
    <xf numFmtId="0" fontId="13" fillId="0" borderId="0" xfId="0" applyFont="1" applyAlignment="1">
      <alignment horizontal="left"/>
    </xf>
    <xf numFmtId="0" fontId="8" fillId="5" borderId="10" xfId="3" applyFont="1" applyFill="1" applyBorder="1" applyProtection="1">
      <protection locked="0"/>
    </xf>
    <xf numFmtId="0" fontId="8" fillId="5" borderId="26" xfId="3" applyFont="1" applyFill="1" applyBorder="1" applyProtection="1">
      <protection locked="0"/>
    </xf>
    <xf numFmtId="0" fontId="8" fillId="5" borderId="33" xfId="3" applyFont="1" applyFill="1" applyBorder="1" applyAlignment="1" applyProtection="1">
      <alignment horizontal="left"/>
      <protection locked="0"/>
    </xf>
    <xf numFmtId="0" fontId="8" fillId="5" borderId="13" xfId="3" applyFont="1" applyFill="1" applyBorder="1" applyProtection="1">
      <protection locked="0"/>
    </xf>
    <xf numFmtId="0" fontId="8" fillId="2" borderId="0" xfId="3" applyFont="1" applyFill="1" applyProtection="1">
      <protection locked="0"/>
    </xf>
    <xf numFmtId="0" fontId="8" fillId="5" borderId="19" xfId="3" applyFont="1" applyFill="1" applyBorder="1" applyAlignment="1" applyProtection="1">
      <alignment horizontal="left"/>
      <protection locked="0"/>
    </xf>
    <xf numFmtId="0" fontId="8" fillId="5" borderId="21" xfId="3" applyFont="1" applyFill="1" applyBorder="1" applyProtection="1">
      <protection locked="0"/>
    </xf>
    <xf numFmtId="0" fontId="8" fillId="5" borderId="11" xfId="3" applyFont="1" applyFill="1" applyBorder="1" applyProtection="1">
      <protection locked="0"/>
    </xf>
    <xf numFmtId="0" fontId="8" fillId="5" borderId="14" xfId="3" applyFont="1" applyFill="1" applyBorder="1" applyProtection="1">
      <protection locked="0"/>
    </xf>
    <xf numFmtId="0" fontId="8" fillId="7" borderId="42" xfId="3" applyFont="1" applyFill="1" applyBorder="1" applyProtection="1">
      <protection locked="0"/>
    </xf>
    <xf numFmtId="0" fontId="8" fillId="7" borderId="43" xfId="3" applyFont="1" applyFill="1" applyBorder="1" applyProtection="1">
      <protection locked="0"/>
    </xf>
    <xf numFmtId="0" fontId="19" fillId="6" borderId="44" xfId="3" applyFont="1" applyFill="1" applyBorder="1" applyProtection="1">
      <protection locked="0"/>
    </xf>
    <xf numFmtId="0" fontId="8" fillId="7" borderId="2" xfId="2" applyNumberFormat="1" applyFont="1" applyFill="1" applyBorder="1" applyAlignment="1" applyProtection="1">
      <alignment vertical="center"/>
      <protection locked="0"/>
    </xf>
    <xf numFmtId="0" fontId="8" fillId="7" borderId="2" xfId="3" applyFont="1" applyFill="1" applyBorder="1" applyAlignment="1" applyProtection="1">
      <alignment vertical="center"/>
      <protection locked="0"/>
    </xf>
    <xf numFmtId="0" fontId="8" fillId="7" borderId="2" xfId="3" applyFont="1" applyFill="1" applyBorder="1" applyAlignment="1" applyProtection="1">
      <alignment horizontal="right" vertical="center"/>
      <protection locked="0"/>
    </xf>
    <xf numFmtId="0" fontId="8" fillId="6" borderId="44" xfId="3" applyFont="1" applyFill="1" applyBorder="1" applyProtection="1">
      <protection locked="0"/>
    </xf>
    <xf numFmtId="0" fontId="8" fillId="7" borderId="6" xfId="3" applyFont="1" applyFill="1" applyBorder="1" applyAlignment="1" applyProtection="1">
      <alignment vertical="center"/>
      <protection locked="0"/>
    </xf>
    <xf numFmtId="0" fontId="8" fillId="7" borderId="6" xfId="3" applyFont="1" applyFill="1" applyBorder="1" applyAlignment="1" applyProtection="1">
      <alignment horizontal="right" vertical="center"/>
      <protection locked="0"/>
    </xf>
    <xf numFmtId="0" fontId="8" fillId="7" borderId="6" xfId="2" applyNumberFormat="1" applyFont="1" applyFill="1" applyBorder="1" applyAlignment="1" applyProtection="1">
      <alignment vertical="center"/>
      <protection locked="0"/>
    </xf>
    <xf numFmtId="0" fontId="19" fillId="6" borderId="49" xfId="3" applyFont="1" applyFill="1" applyBorder="1" applyAlignment="1" applyProtection="1">
      <alignment horizontal="right" vertical="center"/>
      <protection locked="0"/>
    </xf>
    <xf numFmtId="0" fontId="19" fillId="6" borderId="44" xfId="3" applyFont="1" applyFill="1" applyBorder="1" applyAlignment="1" applyProtection="1">
      <alignment horizontal="right" vertical="center"/>
      <protection locked="0"/>
    </xf>
    <xf numFmtId="0" fontId="8" fillId="7" borderId="42" xfId="3" applyFont="1" applyFill="1" applyBorder="1" applyAlignment="1" applyProtection="1">
      <alignment vertical="center"/>
      <protection locked="0"/>
    </xf>
    <xf numFmtId="0" fontId="8" fillId="7" borderId="43" xfId="3" applyFont="1" applyFill="1" applyBorder="1" applyAlignment="1" applyProtection="1">
      <alignment vertical="center"/>
      <protection locked="0"/>
    </xf>
    <xf numFmtId="0" fontId="15" fillId="6" borderId="44" xfId="3" applyFont="1" applyFill="1" applyBorder="1" applyAlignment="1" applyProtection="1">
      <alignment vertical="center"/>
      <protection locked="0"/>
    </xf>
    <xf numFmtId="0" fontId="8" fillId="5" borderId="52" xfId="3" applyFont="1" applyFill="1" applyBorder="1" applyProtection="1">
      <protection locked="0"/>
    </xf>
    <xf numFmtId="0" fontId="8" fillId="5" borderId="8" xfId="3" applyFont="1" applyFill="1" applyBorder="1" applyProtection="1">
      <protection locked="0"/>
    </xf>
    <xf numFmtId="0" fontId="8" fillId="7" borderId="8" xfId="3" applyFont="1" applyFill="1" applyBorder="1" applyAlignment="1" applyProtection="1">
      <alignment vertical="center"/>
      <protection locked="0"/>
    </xf>
    <xf numFmtId="0" fontId="8" fillId="7" borderId="8" xfId="3" applyFont="1" applyFill="1" applyBorder="1" applyAlignment="1" applyProtection="1">
      <alignment horizontal="right" vertical="center"/>
      <protection locked="0"/>
    </xf>
    <xf numFmtId="0" fontId="8" fillId="5" borderId="63" xfId="3" applyFont="1" applyFill="1" applyBorder="1" applyAlignment="1" applyProtection="1">
      <alignment vertical="center"/>
      <protection locked="0"/>
    </xf>
    <xf numFmtId="168" fontId="8" fillId="5" borderId="35" xfId="1" applyNumberFormat="1" applyFont="1" applyFill="1" applyBorder="1" applyProtection="1">
      <protection locked="0"/>
    </xf>
    <xf numFmtId="0" fontId="8" fillId="11" borderId="34" xfId="3" applyFont="1" applyFill="1" applyBorder="1" applyAlignment="1" applyProtection="1">
      <alignment vertical="center"/>
      <protection locked="0"/>
    </xf>
    <xf numFmtId="0" fontId="8" fillId="5" borderId="34" xfId="3" applyFont="1" applyFill="1" applyBorder="1" applyAlignment="1" applyProtection="1">
      <alignment vertical="center"/>
      <protection locked="0"/>
    </xf>
    <xf numFmtId="0" fontId="8" fillId="5" borderId="32" xfId="3" applyFont="1" applyFill="1" applyBorder="1" applyAlignment="1" applyProtection="1">
      <alignment vertical="center"/>
      <protection locked="0"/>
    </xf>
    <xf numFmtId="0" fontId="8" fillId="5" borderId="67" xfId="3" applyFont="1" applyFill="1" applyBorder="1" applyAlignment="1" applyProtection="1">
      <alignment vertical="center"/>
      <protection locked="0"/>
    </xf>
    <xf numFmtId="0" fontId="8" fillId="5" borderId="63" xfId="3" applyFont="1" applyFill="1" applyBorder="1" applyProtection="1">
      <protection locked="0"/>
    </xf>
    <xf numFmtId="0" fontId="8" fillId="5" borderId="34" xfId="3" applyFont="1" applyFill="1" applyBorder="1" applyProtection="1">
      <protection locked="0"/>
    </xf>
    <xf numFmtId="0" fontId="8" fillId="5" borderId="12" xfId="3" applyFont="1" applyFill="1" applyBorder="1" applyProtection="1">
      <protection locked="0"/>
    </xf>
    <xf numFmtId="0" fontId="8" fillId="5" borderId="68" xfId="3" applyFont="1" applyFill="1" applyBorder="1" applyProtection="1">
      <protection locked="0"/>
    </xf>
    <xf numFmtId="0" fontId="8" fillId="5" borderId="32" xfId="3" applyFont="1" applyFill="1" applyBorder="1" applyProtection="1">
      <protection locked="0"/>
    </xf>
    <xf numFmtId="0" fontId="8" fillId="5" borderId="36" xfId="3" applyFont="1" applyFill="1" applyBorder="1" applyProtection="1">
      <protection locked="0"/>
    </xf>
    <xf numFmtId="0" fontId="8" fillId="2" borderId="0" xfId="3" applyFont="1" applyFill="1" applyAlignment="1" applyProtection="1">
      <alignment horizontal="left"/>
      <protection locked="0"/>
    </xf>
    <xf numFmtId="167" fontId="8" fillId="12" borderId="10" xfId="3" applyNumberFormat="1" applyFont="1" applyFill="1" applyBorder="1" applyAlignment="1" applyProtection="1">
      <alignment horizontal="left"/>
      <protection locked="0"/>
    </xf>
    <xf numFmtId="0" fontId="8" fillId="12" borderId="12" xfId="3" applyFont="1" applyFill="1" applyBorder="1" applyAlignment="1" applyProtection="1">
      <alignment horizontal="left" vertical="center" wrapText="1"/>
      <protection locked="0"/>
    </xf>
    <xf numFmtId="0" fontId="9" fillId="12" borderId="12" xfId="0" applyFont="1" applyFill="1" applyBorder="1" applyAlignment="1">
      <alignment horizontal="center" vertical="center"/>
    </xf>
    <xf numFmtId="0" fontId="8" fillId="7" borderId="34" xfId="3" applyFont="1" applyFill="1" applyBorder="1" applyAlignment="1" applyProtection="1">
      <alignment vertical="center"/>
      <protection locked="0"/>
    </xf>
    <xf numFmtId="0" fontId="8" fillId="7" borderId="34" xfId="3" applyFont="1" applyFill="1" applyBorder="1" applyProtection="1">
      <protection locked="0"/>
    </xf>
    <xf numFmtId="0" fontId="9" fillId="0" borderId="0" xfId="0" applyFont="1" applyAlignment="1">
      <alignment horizontal="left" wrapText="1"/>
    </xf>
    <xf numFmtId="166" fontId="9" fillId="12" borderId="12" xfId="3" applyNumberFormat="1" applyFont="1" applyFill="1" applyBorder="1" applyAlignment="1" applyProtection="1">
      <alignment horizontal="center" vertical="center"/>
      <protection locked="0"/>
    </xf>
    <xf numFmtId="166" fontId="9" fillId="12" borderId="12" xfId="4" applyNumberFormat="1" applyFont="1" applyFill="1" applyBorder="1" applyAlignment="1" applyProtection="1">
      <alignment horizontal="center" vertical="center"/>
      <protection locked="0"/>
    </xf>
    <xf numFmtId="0" fontId="9" fillId="12" borderId="12" xfId="3" applyFont="1" applyFill="1" applyBorder="1" applyAlignment="1" applyProtection="1">
      <alignment horizontal="center" vertical="center" wrapText="1"/>
      <protection locked="0"/>
    </xf>
    <xf numFmtId="0" fontId="8" fillId="5" borderId="12" xfId="3" applyFont="1" applyFill="1" applyBorder="1" applyAlignment="1" applyProtection="1">
      <alignment vertical="center"/>
      <protection locked="0"/>
    </xf>
    <xf numFmtId="3" fontId="15" fillId="5" borderId="12" xfId="3" applyNumberFormat="1" applyFont="1" applyFill="1" applyBorder="1" applyAlignment="1" applyProtection="1">
      <alignment horizontal="center"/>
      <protection locked="0"/>
    </xf>
    <xf numFmtId="0" fontId="8" fillId="0" borderId="0" xfId="3" applyFont="1" applyProtection="1">
      <protection locked="0"/>
    </xf>
    <xf numFmtId="0" fontId="9" fillId="0" borderId="0" xfId="3" applyFont="1" applyProtection="1">
      <protection locked="0"/>
    </xf>
    <xf numFmtId="0" fontId="9" fillId="2" borderId="0" xfId="3" applyFont="1" applyFill="1" applyAlignment="1" applyProtection="1">
      <alignment vertical="center"/>
      <protection locked="0"/>
    </xf>
    <xf numFmtId="0" fontId="9" fillId="2" borderId="0" xfId="3" applyFont="1" applyFill="1" applyProtection="1">
      <protection locked="0"/>
    </xf>
    <xf numFmtId="0" fontId="9" fillId="5" borderId="12" xfId="3" applyFont="1" applyFill="1" applyBorder="1" applyAlignment="1" applyProtection="1">
      <alignment horizontal="center" vertical="center"/>
      <protection locked="0"/>
    </xf>
    <xf numFmtId="0" fontId="8" fillId="0" borderId="0" xfId="3" applyFont="1" applyAlignment="1" applyProtection="1">
      <alignment wrapText="1"/>
      <protection locked="0"/>
    </xf>
    <xf numFmtId="0" fontId="8" fillId="0" borderId="0" xfId="3" applyFont="1" applyAlignment="1" applyProtection="1">
      <alignment vertical="center"/>
      <protection locked="0"/>
    </xf>
    <xf numFmtId="0" fontId="9" fillId="2" borderId="0" xfId="3" applyFont="1" applyFill="1" applyAlignment="1" applyProtection="1">
      <alignment horizontal="left" vertical="center"/>
      <protection locked="0"/>
    </xf>
    <xf numFmtId="0" fontId="15" fillId="2" borderId="0" xfId="3" applyFont="1" applyFill="1" applyProtection="1">
      <protection locked="0"/>
    </xf>
    <xf numFmtId="0" fontId="8" fillId="9" borderId="35" xfId="3" applyFont="1" applyFill="1" applyBorder="1" applyAlignment="1" applyProtection="1">
      <alignment vertical="center"/>
      <protection locked="0"/>
    </xf>
    <xf numFmtId="0" fontId="9" fillId="3" borderId="0" xfId="3" applyFont="1" applyFill="1" applyAlignment="1" applyProtection="1">
      <alignment vertical="center"/>
      <protection locked="0"/>
    </xf>
    <xf numFmtId="0" fontId="9" fillId="2" borderId="0" xfId="3" applyFont="1" applyFill="1" applyAlignment="1" applyProtection="1">
      <alignment horizontal="center" vertical="center" wrapText="1"/>
      <protection locked="0"/>
    </xf>
    <xf numFmtId="0" fontId="8" fillId="9" borderId="34" xfId="3" applyFont="1" applyFill="1" applyBorder="1" applyProtection="1">
      <protection locked="0"/>
    </xf>
    <xf numFmtId="44" fontId="8" fillId="2" borderId="0" xfId="2" applyFont="1" applyFill="1" applyBorder="1" applyProtection="1">
      <protection locked="0"/>
    </xf>
    <xf numFmtId="0" fontId="8" fillId="9" borderId="12" xfId="3" applyFont="1" applyFill="1" applyBorder="1" applyProtection="1">
      <protection locked="0"/>
    </xf>
    <xf numFmtId="0" fontId="9" fillId="2" borderId="0" xfId="3" applyFont="1" applyFill="1" applyAlignment="1" applyProtection="1">
      <alignment horizontal="center"/>
      <protection locked="0"/>
    </xf>
    <xf numFmtId="164" fontId="8" fillId="2" borderId="0" xfId="2" applyNumberFormat="1" applyFont="1" applyFill="1" applyBorder="1" applyProtection="1">
      <protection locked="0"/>
    </xf>
    <xf numFmtId="44" fontId="8" fillId="2" borderId="0" xfId="2" applyFont="1" applyFill="1" applyBorder="1" applyAlignment="1" applyProtection="1">
      <alignment vertical="center"/>
      <protection locked="0"/>
    </xf>
    <xf numFmtId="165" fontId="8" fillId="2" borderId="0" xfId="3" applyNumberFormat="1" applyFont="1" applyFill="1" applyProtection="1">
      <protection locked="0"/>
    </xf>
    <xf numFmtId="164" fontId="8" fillId="2" borderId="0" xfId="2" applyNumberFormat="1" applyFont="1" applyFill="1" applyBorder="1" applyAlignment="1" applyProtection="1">
      <protection locked="0"/>
    </xf>
    <xf numFmtId="0" fontId="19" fillId="2" borderId="0" xfId="3" applyFont="1" applyFill="1" applyProtection="1">
      <protection locked="0"/>
    </xf>
    <xf numFmtId="164" fontId="8" fillId="2" borderId="0" xfId="2" applyNumberFormat="1" applyFont="1" applyFill="1" applyBorder="1" applyAlignment="1" applyProtection="1">
      <alignment wrapText="1"/>
      <protection locked="0"/>
    </xf>
    <xf numFmtId="0" fontId="8" fillId="0" borderId="0" xfId="3" applyFont="1"/>
    <xf numFmtId="0" fontId="9" fillId="0" borderId="0" xfId="3" applyFont="1" applyAlignment="1">
      <alignment horizontal="center" vertical="center"/>
    </xf>
    <xf numFmtId="0" fontId="24" fillId="0" borderId="0" xfId="3" applyFont="1" applyAlignment="1">
      <alignment horizontal="left" vertical="center"/>
    </xf>
    <xf numFmtId="0" fontId="15" fillId="0" borderId="0" xfId="3" applyFont="1" applyAlignment="1">
      <alignment horizontal="left" vertical="center"/>
    </xf>
    <xf numFmtId="0" fontId="15" fillId="2" borderId="0" xfId="3" applyFont="1" applyFill="1" applyAlignment="1">
      <alignment vertical="center"/>
    </xf>
    <xf numFmtId="0" fontId="9" fillId="7" borderId="12" xfId="3" applyFont="1" applyFill="1" applyBorder="1" applyAlignment="1">
      <alignment horizontal="center" vertical="center"/>
    </xf>
    <xf numFmtId="0" fontId="8" fillId="2" borderId="0" xfId="3" applyFont="1" applyFill="1"/>
    <xf numFmtId="0" fontId="13" fillId="2" borderId="0" xfId="3" applyFont="1" applyFill="1" applyAlignment="1">
      <alignment vertical="center"/>
    </xf>
    <xf numFmtId="0" fontId="15" fillId="2" borderId="0" xfId="3" applyFont="1" applyFill="1" applyAlignment="1">
      <alignment horizontal="left" vertical="center"/>
    </xf>
    <xf numFmtId="0" fontId="9" fillId="2" borderId="0" xfId="3" applyFont="1" applyFill="1"/>
    <xf numFmtId="0" fontId="9" fillId="5" borderId="12" xfId="3" applyFont="1" applyFill="1" applyBorder="1" applyAlignment="1">
      <alignment horizontal="center" vertical="center"/>
    </xf>
    <xf numFmtId="0" fontId="9" fillId="2" borderId="0" xfId="3" applyFont="1" applyFill="1" applyAlignment="1">
      <alignment vertical="center"/>
    </xf>
    <xf numFmtId="0" fontId="9" fillId="12" borderId="12" xfId="3" applyFont="1" applyFill="1" applyBorder="1" applyAlignment="1">
      <alignment horizontal="center" vertical="center" wrapText="1"/>
    </xf>
    <xf numFmtId="0" fontId="9" fillId="2" borderId="0" xfId="3" applyFont="1" applyFill="1" applyAlignment="1">
      <alignment horizontal="center" wrapText="1"/>
    </xf>
    <xf numFmtId="0" fontId="8" fillId="2" borderId="0" xfId="3" applyFont="1" applyFill="1" applyAlignment="1">
      <alignment horizontal="center"/>
    </xf>
    <xf numFmtId="0" fontId="23" fillId="6" borderId="12" xfId="3" applyFont="1" applyFill="1" applyBorder="1" applyAlignment="1">
      <alignment horizontal="center" vertical="center"/>
    </xf>
    <xf numFmtId="0" fontId="8" fillId="6" borderId="26" xfId="3" applyFont="1" applyFill="1" applyBorder="1"/>
    <xf numFmtId="0" fontId="9" fillId="2" borderId="0" xfId="0" applyFont="1" applyFill="1" applyAlignment="1">
      <alignment horizontal="center" vertical="center" wrapText="1"/>
    </xf>
    <xf numFmtId="9" fontId="15" fillId="0" borderId="0" xfId="4" applyFont="1" applyProtection="1"/>
    <xf numFmtId="9" fontId="15" fillId="2" borderId="0" xfId="4" applyFont="1" applyFill="1" applyProtection="1"/>
    <xf numFmtId="168" fontId="15" fillId="2" borderId="0" xfId="1" applyNumberFormat="1" applyFont="1" applyFill="1" applyBorder="1" applyAlignment="1" applyProtection="1">
      <alignment horizontal="center" vertical="center"/>
    </xf>
    <xf numFmtId="0" fontId="9" fillId="3" borderId="24" xfId="3" applyFont="1" applyFill="1" applyBorder="1" applyAlignment="1">
      <alignment vertical="center"/>
    </xf>
    <xf numFmtId="10" fontId="9" fillId="3" borderId="29" xfId="3" applyNumberFormat="1" applyFont="1" applyFill="1" applyBorder="1" applyAlignment="1">
      <alignment horizontal="left" vertical="center"/>
    </xf>
    <xf numFmtId="0" fontId="9" fillId="3" borderId="32" xfId="3" applyFont="1" applyFill="1" applyBorder="1" applyAlignment="1">
      <alignment horizontal="right"/>
    </xf>
    <xf numFmtId="0" fontId="9" fillId="3" borderId="21" xfId="3" applyFont="1" applyFill="1" applyBorder="1"/>
    <xf numFmtId="0" fontId="9" fillId="3" borderId="34" xfId="3" applyFont="1" applyFill="1" applyBorder="1" applyAlignment="1">
      <alignment horizontal="right"/>
    </xf>
    <xf numFmtId="0" fontId="9" fillId="3" borderId="26" xfId="3" applyFont="1" applyFill="1" applyBorder="1"/>
    <xf numFmtId="0" fontId="9" fillId="3" borderId="36" xfId="3" applyFont="1" applyFill="1" applyBorder="1" applyAlignment="1">
      <alignment horizontal="right" vertical="center"/>
    </xf>
    <xf numFmtId="0" fontId="9" fillId="3" borderId="37" xfId="3" applyFont="1" applyFill="1" applyBorder="1" applyAlignment="1">
      <alignment vertical="center"/>
    </xf>
    <xf numFmtId="0" fontId="9" fillId="3" borderId="12" xfId="3" applyFont="1" applyFill="1" applyBorder="1" applyAlignment="1">
      <alignment horizontal="center" vertical="center"/>
    </xf>
    <xf numFmtId="0" fontId="9" fillId="0" borderId="0" xfId="3" applyFont="1"/>
    <xf numFmtId="0" fontId="13" fillId="0" borderId="0" xfId="3" applyFont="1"/>
    <xf numFmtId="0" fontId="15" fillId="0" borderId="0" xfId="3" applyFont="1"/>
    <xf numFmtId="0" fontId="9" fillId="0" borderId="0" xfId="3" applyFont="1" applyAlignment="1">
      <alignment vertical="center"/>
    </xf>
    <xf numFmtId="0" fontId="9" fillId="2" borderId="0" xfId="3" applyFont="1" applyFill="1" applyAlignment="1">
      <alignment vertical="center" wrapText="1"/>
    </xf>
    <xf numFmtId="0" fontId="9" fillId="2" borderId="33" xfId="3" applyFont="1" applyFill="1" applyBorder="1"/>
    <xf numFmtId="0" fontId="8" fillId="2" borderId="0" xfId="0" applyFont="1" applyFill="1" applyAlignment="1">
      <alignment vertical="center"/>
    </xf>
    <xf numFmtId="0" fontId="9" fillId="2" borderId="0" xfId="3" applyFont="1" applyFill="1" applyAlignment="1">
      <alignment horizontal="left"/>
    </xf>
    <xf numFmtId="0" fontId="13" fillId="3" borderId="12" xfId="3" applyFont="1" applyFill="1" applyBorder="1" applyAlignment="1">
      <alignment horizontal="center" vertical="center"/>
    </xf>
    <xf numFmtId="0" fontId="11" fillId="0" borderId="0" xfId="3" applyFont="1"/>
    <xf numFmtId="0" fontId="18" fillId="0" borderId="0" xfId="3" applyFont="1"/>
    <xf numFmtId="0" fontId="8" fillId="0" borderId="0" xfId="3" applyFont="1" applyAlignment="1">
      <alignment wrapText="1"/>
    </xf>
    <xf numFmtId="0" fontId="9" fillId="8" borderId="12" xfId="3" applyFont="1" applyFill="1" applyBorder="1" applyAlignment="1">
      <alignment horizontal="center" vertical="center" wrapText="1"/>
    </xf>
    <xf numFmtId="0" fontId="15" fillId="8" borderId="12" xfId="3" applyFont="1" applyFill="1" applyBorder="1" applyAlignment="1">
      <alignment horizontal="center" vertical="center" wrapText="1"/>
    </xf>
    <xf numFmtId="0" fontId="9" fillId="9" borderId="12" xfId="3" applyFont="1" applyFill="1" applyBorder="1" applyAlignment="1">
      <alignment horizontal="center" vertical="center" wrapText="1"/>
    </xf>
    <xf numFmtId="0" fontId="9" fillId="2" borderId="12" xfId="3" applyFont="1" applyFill="1" applyBorder="1" applyAlignment="1">
      <alignment horizontal="center" vertical="center" wrapText="1"/>
    </xf>
    <xf numFmtId="164" fontId="8" fillId="9" borderId="45" xfId="2" applyNumberFormat="1" applyFont="1" applyFill="1" applyBorder="1" applyAlignment="1" applyProtection="1">
      <alignment horizontal="right" vertical="center"/>
    </xf>
    <xf numFmtId="164" fontId="8" fillId="9" borderId="11" xfId="2" applyNumberFormat="1" applyFont="1" applyFill="1" applyBorder="1" applyAlignment="1" applyProtection="1">
      <alignment vertical="center"/>
    </xf>
    <xf numFmtId="164" fontId="8" fillId="9" borderId="14" xfId="2" applyNumberFormat="1" applyFont="1" applyFill="1" applyBorder="1" applyAlignment="1" applyProtection="1">
      <alignment vertical="center"/>
    </xf>
    <xf numFmtId="164" fontId="9" fillId="3" borderId="21" xfId="2" applyNumberFormat="1" applyFont="1" applyFill="1" applyBorder="1" applyAlignment="1" applyProtection="1">
      <alignment vertical="center"/>
    </xf>
    <xf numFmtId="164" fontId="9" fillId="3" borderId="37" xfId="2" applyNumberFormat="1" applyFont="1" applyFill="1" applyBorder="1" applyAlignment="1" applyProtection="1">
      <alignment vertical="center"/>
    </xf>
    <xf numFmtId="164" fontId="9" fillId="3" borderId="32" xfId="2" applyNumberFormat="1" applyFont="1" applyFill="1" applyBorder="1" applyAlignment="1" applyProtection="1">
      <alignment vertical="center"/>
    </xf>
    <xf numFmtId="164" fontId="9" fillId="3" borderId="36" xfId="2" applyNumberFormat="1" applyFont="1" applyFill="1" applyBorder="1" applyAlignment="1" applyProtection="1">
      <alignment vertical="center"/>
    </xf>
    <xf numFmtId="0" fontId="11" fillId="0" borderId="0" xfId="3" applyFont="1" applyAlignment="1">
      <alignment wrapText="1"/>
    </xf>
    <xf numFmtId="0" fontId="8" fillId="0" borderId="5" xfId="3" applyFont="1" applyBorder="1" applyAlignment="1">
      <alignment vertical="center"/>
    </xf>
    <xf numFmtId="0" fontId="8" fillId="0" borderId="6" xfId="3" applyFont="1" applyBorder="1"/>
    <xf numFmtId="0" fontId="8" fillId="0" borderId="0" xfId="3" applyFont="1" applyAlignment="1">
      <alignment vertical="center"/>
    </xf>
    <xf numFmtId="0" fontId="8" fillId="2" borderId="0" xfId="3" applyFont="1" applyFill="1" applyAlignment="1">
      <alignment vertical="center"/>
    </xf>
    <xf numFmtId="0" fontId="19" fillId="0" borderId="0" xfId="0" applyFont="1" applyAlignment="1">
      <alignment vertical="center"/>
    </xf>
    <xf numFmtId="0" fontId="8" fillId="0" borderId="0" xfId="3" applyFont="1" applyAlignment="1">
      <alignment horizontal="left" vertical="center"/>
    </xf>
    <xf numFmtId="0" fontId="7" fillId="0" borderId="0" xfId="0" applyFont="1" applyAlignment="1">
      <alignment vertical="center"/>
    </xf>
    <xf numFmtId="0" fontId="15" fillId="0" borderId="0" xfId="3" applyFont="1" applyAlignment="1">
      <alignment horizontal="right" vertical="center"/>
    </xf>
    <xf numFmtId="0" fontId="7" fillId="0" borderId="0" xfId="0" applyFont="1"/>
    <xf numFmtId="0" fontId="9" fillId="2" borderId="0" xfId="3" applyFont="1" applyFill="1" applyAlignment="1">
      <alignment horizontal="left" vertical="center"/>
    </xf>
    <xf numFmtId="164" fontId="9" fillId="2" borderId="0" xfId="2" applyNumberFormat="1" applyFont="1" applyFill="1" applyBorder="1" applyAlignment="1" applyProtection="1">
      <alignment vertical="center"/>
    </xf>
    <xf numFmtId="164" fontId="9" fillId="2" borderId="0" xfId="2" applyNumberFormat="1" applyFont="1" applyFill="1" applyBorder="1" applyProtection="1"/>
    <xf numFmtId="6" fontId="15" fillId="0" borderId="0" xfId="3" applyNumberFormat="1" applyFont="1"/>
    <xf numFmtId="0" fontId="19" fillId="0" borderId="0" xfId="3" applyFont="1" applyAlignment="1">
      <alignment vertical="center"/>
    </xf>
    <xf numFmtId="164" fontId="8" fillId="9" borderId="2" xfId="2" applyNumberFormat="1" applyFont="1" applyFill="1" applyBorder="1" applyAlignment="1" applyProtection="1">
      <alignment vertical="center"/>
    </xf>
    <xf numFmtId="164" fontId="9" fillId="3" borderId="13" xfId="2" applyNumberFormat="1" applyFont="1" applyFill="1" applyBorder="1" applyAlignment="1" applyProtection="1">
      <alignment horizontal="center" vertical="center"/>
    </xf>
    <xf numFmtId="164" fontId="9" fillId="3" borderId="54" xfId="2" applyNumberFormat="1" applyFont="1" applyFill="1" applyBorder="1" applyAlignment="1" applyProtection="1">
      <alignment horizontal="center" vertical="center"/>
    </xf>
    <xf numFmtId="0" fontId="8" fillId="0" borderId="0" xfId="3" applyFont="1" applyAlignment="1">
      <alignment shrinkToFit="1"/>
    </xf>
    <xf numFmtId="0" fontId="11" fillId="0" borderId="0" xfId="3" applyFont="1" applyAlignment="1">
      <alignment vertical="center"/>
    </xf>
    <xf numFmtId="0" fontId="12" fillId="2" borderId="0" xfId="3" applyFont="1" applyFill="1" applyAlignment="1">
      <alignment vertical="center"/>
    </xf>
    <xf numFmtId="0" fontId="11" fillId="2" borderId="0" xfId="3" applyFont="1" applyFill="1"/>
    <xf numFmtId="0" fontId="15" fillId="2" borderId="0" xfId="3" applyFont="1" applyFill="1"/>
    <xf numFmtId="0" fontId="12" fillId="2" borderId="0" xfId="3" applyFont="1" applyFill="1"/>
    <xf numFmtId="0" fontId="9" fillId="0" borderId="22" xfId="3" applyFont="1" applyBorder="1" applyAlignment="1">
      <alignment horizontal="center" vertical="center" wrapText="1"/>
    </xf>
    <xf numFmtId="0" fontId="9" fillId="0" borderId="23" xfId="3" applyFont="1" applyBorder="1" applyAlignment="1">
      <alignment horizontal="center" vertical="center" wrapText="1"/>
    </xf>
    <xf numFmtId="0" fontId="9" fillId="0" borderId="61" xfId="3" applyFont="1" applyBorder="1" applyAlignment="1">
      <alignment horizontal="center" vertical="center" wrapText="1"/>
    </xf>
    <xf numFmtId="0" fontId="9" fillId="0" borderId="62" xfId="3" applyFont="1" applyBorder="1" applyAlignment="1">
      <alignment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166" fontId="8" fillId="0" borderId="2" xfId="5" applyNumberFormat="1" applyFont="1" applyBorder="1" applyAlignment="1" applyProtection="1">
      <alignment horizontal="center" vertical="center" wrapText="1"/>
    </xf>
    <xf numFmtId="166" fontId="8" fillId="0" borderId="13" xfId="5" applyNumberFormat="1" applyFont="1" applyBorder="1" applyAlignment="1" applyProtection="1">
      <alignment horizontal="center" vertical="center" wrapText="1"/>
    </xf>
    <xf numFmtId="0" fontId="8" fillId="10" borderId="5" xfId="3" applyFont="1" applyFill="1" applyBorder="1" applyAlignment="1">
      <alignment horizontal="left" vertical="center" wrapText="1"/>
    </xf>
    <xf numFmtId="0" fontId="8" fillId="10" borderId="6" xfId="3" applyFont="1" applyFill="1" applyBorder="1" applyAlignment="1">
      <alignment horizontal="left" vertical="center" wrapText="1"/>
    </xf>
    <xf numFmtId="166" fontId="8" fillId="10" borderId="6" xfId="5" applyNumberFormat="1" applyFont="1" applyFill="1" applyBorder="1" applyAlignment="1" applyProtection="1">
      <alignment horizontal="center" vertical="center" wrapText="1"/>
    </xf>
    <xf numFmtId="166" fontId="8" fillId="10" borderId="11" xfId="5" applyNumberFormat="1" applyFont="1" applyFill="1" applyBorder="1" applyAlignment="1" applyProtection="1">
      <alignment horizontal="center" vertical="center" wrapText="1"/>
    </xf>
    <xf numFmtId="0" fontId="8" fillId="0" borderId="7" xfId="3" applyFont="1" applyBorder="1" applyAlignment="1">
      <alignment horizontal="left" vertical="center" wrapText="1"/>
    </xf>
    <xf numFmtId="0" fontId="8" fillId="0" borderId="8" xfId="3" applyFont="1" applyBorder="1" applyAlignment="1">
      <alignment horizontal="left" vertical="center" wrapText="1"/>
    </xf>
    <xf numFmtId="166" fontId="8" fillId="0" borderId="8" xfId="5" applyNumberFormat="1" applyFont="1" applyBorder="1" applyAlignment="1" applyProtection="1">
      <alignment horizontal="center" vertical="center" wrapText="1"/>
    </xf>
    <xf numFmtId="166" fontId="8" fillId="0" borderId="14" xfId="5" applyNumberFormat="1" applyFont="1" applyBorder="1" applyAlignment="1" applyProtection="1">
      <alignment horizontal="center" vertical="center" wrapText="1"/>
    </xf>
    <xf numFmtId="0" fontId="8" fillId="0" borderId="0" xfId="3" applyFont="1" applyAlignment="1">
      <alignment horizontal="left" vertical="center" wrapText="1"/>
    </xf>
    <xf numFmtId="166" fontId="8" fillId="0" borderId="0" xfId="5" applyNumberFormat="1" applyFont="1" applyBorder="1" applyAlignment="1" applyProtection="1">
      <alignment horizontal="center" vertical="center" wrapText="1"/>
    </xf>
    <xf numFmtId="0" fontId="9" fillId="3" borderId="12" xfId="3" applyFont="1" applyFill="1" applyBorder="1" applyAlignment="1">
      <alignment horizontal="center" vertical="center" wrapText="1"/>
    </xf>
    <xf numFmtId="0" fontId="8" fillId="3" borderId="16" xfId="3" applyFont="1" applyFill="1" applyBorder="1"/>
    <xf numFmtId="0" fontId="9" fillId="0" borderId="27" xfId="3" applyFont="1" applyBorder="1" applyAlignment="1">
      <alignment vertical="center"/>
    </xf>
    <xf numFmtId="0" fontId="8" fillId="0" borderId="27" xfId="3" applyFont="1" applyBorder="1" applyAlignment="1">
      <alignment vertical="center"/>
    </xf>
    <xf numFmtId="0" fontId="19" fillId="0" borderId="0" xfId="3" applyFont="1" applyAlignment="1">
      <alignment vertical="center" wrapText="1"/>
    </xf>
    <xf numFmtId="0" fontId="8" fillId="10" borderId="64" xfId="3" applyFont="1" applyFill="1" applyBorder="1" applyAlignment="1">
      <alignment horizontal="center" vertical="center"/>
    </xf>
    <xf numFmtId="0" fontId="9" fillId="10" borderId="26" xfId="3" applyFont="1" applyFill="1" applyBorder="1" applyAlignment="1">
      <alignment horizontal="center" vertical="center" wrapText="1"/>
    </xf>
    <xf numFmtId="0" fontId="9" fillId="3" borderId="26" xfId="3" applyFont="1" applyFill="1" applyBorder="1" applyAlignment="1">
      <alignment vertical="center"/>
    </xf>
    <xf numFmtId="0" fontId="8" fillId="10" borderId="26" xfId="3" applyFont="1" applyFill="1" applyBorder="1" applyAlignment="1">
      <alignment horizontal="center" vertical="center"/>
    </xf>
    <xf numFmtId="0" fontId="8" fillId="10" borderId="28" xfId="3" applyFont="1" applyFill="1" applyBorder="1" applyAlignment="1">
      <alignment horizontal="center" vertical="center"/>
    </xf>
    <xf numFmtId="0" fontId="9" fillId="3" borderId="67" xfId="3" applyFont="1" applyFill="1" applyBorder="1" applyAlignment="1">
      <alignment vertical="center"/>
    </xf>
    <xf numFmtId="0" fontId="8" fillId="9" borderId="34" xfId="3" applyFont="1" applyFill="1" applyBorder="1" applyAlignment="1">
      <alignment vertical="center"/>
    </xf>
    <xf numFmtId="0" fontId="8" fillId="3" borderId="26" xfId="3" applyFont="1" applyFill="1" applyBorder="1" applyAlignment="1">
      <alignment vertical="center"/>
    </xf>
    <xf numFmtId="0" fontId="9" fillId="0" borderId="22" xfId="3" applyFont="1" applyBorder="1" applyAlignment="1">
      <alignment vertical="center"/>
    </xf>
    <xf numFmtId="0" fontId="8" fillId="0" borderId="55" xfId="3" applyFont="1" applyBorder="1" applyAlignment="1">
      <alignment vertical="center"/>
    </xf>
    <xf numFmtId="0" fontId="8" fillId="10" borderId="23" xfId="3" applyFont="1" applyFill="1" applyBorder="1" applyAlignment="1">
      <alignment vertical="center"/>
    </xf>
    <xf numFmtId="0" fontId="8" fillId="10" borderId="28" xfId="3" applyFont="1" applyFill="1" applyBorder="1" applyAlignment="1">
      <alignment vertical="center"/>
    </xf>
    <xf numFmtId="0" fontId="8" fillId="9" borderId="29" xfId="3" applyFont="1" applyFill="1" applyBorder="1" applyAlignment="1">
      <alignment vertical="center"/>
    </xf>
    <xf numFmtId="0" fontId="9" fillId="3" borderId="12" xfId="3" applyFont="1" applyFill="1" applyBorder="1" applyAlignment="1">
      <alignment vertical="center"/>
    </xf>
    <xf numFmtId="0" fontId="9" fillId="9" borderId="15" xfId="3" applyFont="1" applyFill="1" applyBorder="1"/>
    <xf numFmtId="0" fontId="8" fillId="9" borderId="16" xfId="3" applyFont="1" applyFill="1" applyBorder="1"/>
    <xf numFmtId="0" fontId="8" fillId="3" borderId="17" xfId="3" applyFont="1" applyFill="1" applyBorder="1"/>
    <xf numFmtId="0" fontId="9" fillId="3" borderId="12" xfId="3" applyFont="1" applyFill="1" applyBorder="1"/>
    <xf numFmtId="3" fontId="9" fillId="3" borderId="35" xfId="3" applyNumberFormat="1" applyFont="1" applyFill="1" applyBorder="1" applyAlignment="1">
      <alignment horizontal="center"/>
    </xf>
    <xf numFmtId="0" fontId="15" fillId="0" borderId="0" xfId="3" applyFont="1" applyAlignment="1">
      <alignment vertical="center"/>
    </xf>
    <xf numFmtId="1" fontId="9" fillId="9" borderId="12" xfId="3" applyNumberFormat="1" applyFont="1" applyFill="1" applyBorder="1" applyAlignment="1">
      <alignment horizontal="center"/>
    </xf>
    <xf numFmtId="9" fontId="9" fillId="9" borderId="12" xfId="4" applyFont="1" applyFill="1" applyBorder="1" applyAlignment="1" applyProtection="1">
      <alignment horizontal="center"/>
    </xf>
    <xf numFmtId="3" fontId="9" fillId="9" borderId="12" xfId="3" applyNumberFormat="1" applyFont="1" applyFill="1" applyBorder="1" applyAlignment="1">
      <alignment horizontal="center"/>
    </xf>
    <xf numFmtId="3" fontId="9" fillId="2" borderId="0" xfId="3" applyNumberFormat="1" applyFont="1" applyFill="1" applyAlignment="1">
      <alignment horizontal="center"/>
    </xf>
    <xf numFmtId="9" fontId="9" fillId="2" borderId="0" xfId="4" applyFont="1" applyFill="1" applyBorder="1" applyAlignment="1" applyProtection="1">
      <alignment horizontal="center"/>
    </xf>
    <xf numFmtId="3" fontId="9" fillId="3" borderId="35" xfId="3" applyNumberFormat="1" applyFont="1" applyFill="1" applyBorder="1" applyAlignment="1">
      <alignment horizontal="center" vertical="center"/>
    </xf>
    <xf numFmtId="0" fontId="9" fillId="9" borderId="24" xfId="3" applyFont="1" applyFill="1" applyBorder="1" applyAlignment="1">
      <alignment horizontal="center" vertical="center" wrapText="1"/>
    </xf>
    <xf numFmtId="0" fontId="9" fillId="9" borderId="69" xfId="3" applyFont="1" applyFill="1" applyBorder="1" applyAlignment="1">
      <alignment horizontal="center" vertical="center" wrapText="1"/>
    </xf>
    <xf numFmtId="0" fontId="9" fillId="9" borderId="70" xfId="3" applyFont="1" applyFill="1" applyBorder="1" applyAlignment="1">
      <alignment horizontal="center" vertical="center" wrapText="1"/>
    </xf>
    <xf numFmtId="0" fontId="15" fillId="0" borderId="0" xfId="3" applyFont="1" applyAlignment="1">
      <alignment horizontal="right"/>
    </xf>
    <xf numFmtId="0" fontId="9" fillId="2" borderId="0" xfId="3" applyFont="1" applyFill="1" applyAlignment="1">
      <alignment horizontal="center" vertical="center"/>
    </xf>
    <xf numFmtId="0" fontId="9" fillId="3" borderId="27" xfId="3" applyFont="1" applyFill="1" applyBorder="1"/>
    <xf numFmtId="0" fontId="8" fillId="9" borderId="12" xfId="3" applyFont="1" applyFill="1" applyBorder="1"/>
    <xf numFmtId="0" fontId="8" fillId="3" borderId="12" xfId="3" applyFont="1" applyFill="1" applyBorder="1"/>
    <xf numFmtId="0" fontId="8" fillId="9" borderId="34" xfId="3" applyFont="1" applyFill="1" applyBorder="1"/>
    <xf numFmtId="0" fontId="8" fillId="9" borderId="26" xfId="3" applyFont="1" applyFill="1" applyBorder="1"/>
    <xf numFmtId="0" fontId="8" fillId="10" borderId="63" xfId="3" applyFont="1" applyFill="1" applyBorder="1"/>
    <xf numFmtId="0" fontId="9" fillId="3" borderId="34" xfId="3" applyFont="1" applyFill="1" applyBorder="1"/>
    <xf numFmtId="0" fontId="9" fillId="10" borderId="34" xfId="3" applyFont="1" applyFill="1" applyBorder="1" applyAlignment="1">
      <alignment horizontal="center" wrapText="1"/>
    </xf>
    <xf numFmtId="0" fontId="8" fillId="10" borderId="34" xfId="3" applyFont="1" applyFill="1" applyBorder="1"/>
    <xf numFmtId="0" fontId="9" fillId="3" borderId="36" xfId="3" applyFont="1" applyFill="1" applyBorder="1"/>
    <xf numFmtId="0" fontId="19" fillId="0" borderId="0" xfId="3" applyFont="1"/>
    <xf numFmtId="0" fontId="8" fillId="0" borderId="0" xfId="3" applyFont="1" applyAlignment="1">
      <alignment horizontal="right"/>
    </xf>
    <xf numFmtId="0" fontId="11" fillId="2" borderId="0" xfId="3" applyFont="1" applyFill="1" applyAlignment="1">
      <alignment vertical="center"/>
    </xf>
    <xf numFmtId="0" fontId="11" fillId="2" borderId="0" xfId="3" applyFont="1" applyFill="1" applyAlignment="1">
      <alignment horizontal="left"/>
    </xf>
    <xf numFmtId="0" fontId="9" fillId="2" borderId="0" xfId="3" applyFont="1" applyFill="1" applyAlignment="1">
      <alignment horizontal="center" vertical="center" wrapText="1"/>
    </xf>
    <xf numFmtId="0" fontId="9" fillId="10" borderId="34" xfId="3" applyFont="1" applyFill="1" applyBorder="1" applyAlignment="1">
      <alignment horizontal="center" vertical="center" wrapText="1"/>
    </xf>
    <xf numFmtId="0" fontId="8" fillId="3" borderId="34" xfId="3" applyFont="1" applyFill="1" applyBorder="1"/>
    <xf numFmtId="0" fontId="9" fillId="3" borderId="68" xfId="3" applyFont="1" applyFill="1" applyBorder="1"/>
    <xf numFmtId="0" fontId="8" fillId="0" borderId="0" xfId="3" applyFont="1" applyAlignment="1">
      <alignment horizontal="left"/>
    </xf>
    <xf numFmtId="0" fontId="9" fillId="0" borderId="27" xfId="3" applyFont="1" applyBorder="1"/>
    <xf numFmtId="0" fontId="8" fillId="0" borderId="27" xfId="3" applyFont="1" applyBorder="1"/>
    <xf numFmtId="164" fontId="8" fillId="2" borderId="42" xfId="2" applyNumberFormat="1" applyFont="1" applyFill="1" applyBorder="1" applyProtection="1"/>
    <xf numFmtId="164" fontId="8" fillId="2" borderId="45" xfId="2" applyNumberFormat="1" applyFont="1" applyFill="1" applyBorder="1" applyProtection="1"/>
    <xf numFmtId="164" fontId="8" fillId="2" borderId="4" xfId="2" applyNumberFormat="1" applyFont="1" applyFill="1" applyBorder="1" applyProtection="1"/>
    <xf numFmtId="164" fontId="8" fillId="2" borderId="4" xfId="2" applyNumberFormat="1" applyFont="1" applyFill="1" applyBorder="1" applyAlignment="1" applyProtection="1"/>
    <xf numFmtId="164" fontId="8" fillId="2" borderId="4" xfId="2" applyNumberFormat="1" applyFont="1" applyFill="1" applyBorder="1" applyAlignment="1" applyProtection="1">
      <alignment vertical="center"/>
    </xf>
    <xf numFmtId="164" fontId="8" fillId="2" borderId="45" xfId="2" applyNumberFormat="1" applyFont="1" applyFill="1" applyBorder="1" applyAlignment="1" applyProtection="1">
      <alignment vertical="center"/>
    </xf>
    <xf numFmtId="164" fontId="8" fillId="2" borderId="4" xfId="2" applyNumberFormat="1" applyFont="1" applyFill="1" applyBorder="1" applyAlignment="1" applyProtection="1">
      <alignment vertical="center" wrapText="1"/>
    </xf>
    <xf numFmtId="44" fontId="8" fillId="2" borderId="52" xfId="2" applyFont="1" applyFill="1" applyBorder="1" applyProtection="1"/>
    <xf numFmtId="44" fontId="8" fillId="2" borderId="14" xfId="2" applyFont="1" applyFill="1" applyBorder="1" applyProtection="1"/>
    <xf numFmtId="3" fontId="9" fillId="2" borderId="0" xfId="3" applyNumberFormat="1" applyFont="1" applyFill="1"/>
    <xf numFmtId="0" fontId="9" fillId="2" borderId="0" xfId="0" applyFont="1" applyFill="1" applyAlignment="1">
      <alignment horizontal="left"/>
    </xf>
    <xf numFmtId="0" fontId="9" fillId="3" borderId="71" xfId="3" applyFont="1" applyFill="1" applyBorder="1" applyAlignment="1">
      <alignment horizontal="center" vertical="center" wrapText="1"/>
    </xf>
    <xf numFmtId="0" fontId="9" fillId="3" borderId="54" xfId="3" applyFont="1" applyFill="1" applyBorder="1" applyAlignment="1">
      <alignment horizontal="center" vertical="center" wrapText="1"/>
    </xf>
    <xf numFmtId="165" fontId="8" fillId="2" borderId="21" xfId="3" applyNumberFormat="1" applyFont="1" applyFill="1" applyBorder="1"/>
    <xf numFmtId="165" fontId="8" fillId="2" borderId="64" xfId="3" applyNumberFormat="1" applyFont="1" applyFill="1" applyBorder="1"/>
    <xf numFmtId="165" fontId="8" fillId="2" borderId="64" xfId="3" applyNumberFormat="1" applyFont="1" applyFill="1" applyBorder="1" applyAlignment="1">
      <alignment vertical="center"/>
    </xf>
    <xf numFmtId="165" fontId="8" fillId="2" borderId="31" xfId="3" applyNumberFormat="1" applyFont="1" applyFill="1" applyBorder="1"/>
    <xf numFmtId="0" fontId="9" fillId="10" borderId="34" xfId="3" applyFont="1" applyFill="1" applyBorder="1"/>
    <xf numFmtId="0" fontId="9" fillId="10" borderId="36" xfId="3" applyFont="1" applyFill="1" applyBorder="1"/>
    <xf numFmtId="0" fontId="9" fillId="0" borderId="30" xfId="3" applyFont="1" applyBorder="1"/>
    <xf numFmtId="44" fontId="8" fillId="0" borderId="0" xfId="2" applyFont="1" applyProtection="1"/>
    <xf numFmtId="0" fontId="9" fillId="0" borderId="0" xfId="3" applyFont="1" applyAlignment="1">
      <alignment wrapText="1"/>
    </xf>
    <xf numFmtId="9" fontId="9" fillId="0" borderId="0" xfId="4" applyFont="1" applyAlignment="1" applyProtection="1">
      <alignment wrapText="1"/>
    </xf>
    <xf numFmtId="0" fontId="18" fillId="0" borderId="0" xfId="3" applyFont="1" applyAlignment="1">
      <alignment wrapText="1"/>
    </xf>
    <xf numFmtId="0" fontId="19" fillId="0" borderId="0" xfId="3" applyFont="1" applyAlignment="1">
      <alignment wrapText="1"/>
    </xf>
    <xf numFmtId="0" fontId="18" fillId="0" borderId="0" xfId="3" applyFont="1" applyAlignment="1">
      <alignment vertical="center" wrapText="1"/>
    </xf>
    <xf numFmtId="0" fontId="8" fillId="3" borderId="68" xfId="3" applyFont="1" applyFill="1" applyBorder="1" applyAlignment="1">
      <alignment vertical="center"/>
    </xf>
    <xf numFmtId="0" fontId="9" fillId="3" borderId="25" xfId="3" applyFont="1" applyFill="1" applyBorder="1"/>
    <xf numFmtId="0" fontId="9" fillId="3" borderId="5" xfId="3" applyFont="1" applyFill="1" applyBorder="1"/>
    <xf numFmtId="0" fontId="9" fillId="3" borderId="7" xfId="3" applyFont="1" applyFill="1" applyBorder="1" applyAlignment="1">
      <alignment vertical="center"/>
    </xf>
    <xf numFmtId="44" fontId="8" fillId="2" borderId="65" xfId="2" applyFont="1" applyFill="1" applyBorder="1" applyAlignment="1" applyProtection="1">
      <alignment vertical="center"/>
    </xf>
    <xf numFmtId="44" fontId="8" fillId="2" borderId="32" xfId="2" applyFont="1" applyFill="1" applyBorder="1" applyAlignment="1" applyProtection="1">
      <alignment horizontal="center"/>
    </xf>
    <xf numFmtId="44" fontId="8" fillId="2" borderId="9" xfId="2" applyFont="1" applyFill="1" applyBorder="1" applyAlignment="1" applyProtection="1">
      <alignment vertical="center"/>
    </xf>
    <xf numFmtId="44" fontId="8" fillId="2" borderId="34" xfId="2" applyFont="1" applyFill="1" applyBorder="1" applyAlignment="1" applyProtection="1">
      <alignment horizontal="center"/>
    </xf>
    <xf numFmtId="44" fontId="8" fillId="2" borderId="0" xfId="2" applyFont="1" applyFill="1" applyBorder="1" applyProtection="1"/>
    <xf numFmtId="44" fontId="8" fillId="2" borderId="66" xfId="2" applyFont="1" applyFill="1" applyBorder="1" applyAlignment="1" applyProtection="1">
      <alignment vertical="center"/>
    </xf>
    <xf numFmtId="44" fontId="8" fillId="2" borderId="36" xfId="2" applyFont="1" applyFill="1" applyBorder="1" applyAlignment="1" applyProtection="1">
      <alignment horizontal="center"/>
    </xf>
    <xf numFmtId="0" fontId="8" fillId="9" borderId="63" xfId="3" applyFont="1" applyFill="1" applyBorder="1"/>
    <xf numFmtId="4" fontId="9" fillId="2" borderId="0" xfId="3" applyNumberFormat="1" applyFont="1" applyFill="1"/>
    <xf numFmtId="0" fontId="8" fillId="2" borderId="27" xfId="3" applyFont="1" applyFill="1" applyBorder="1" applyAlignment="1">
      <alignment vertical="center" wrapText="1"/>
    </xf>
    <xf numFmtId="0" fontId="8" fillId="2" borderId="0" xfId="3" applyFont="1" applyFill="1" applyAlignment="1">
      <alignment vertical="center" wrapText="1"/>
    </xf>
    <xf numFmtId="0" fontId="9" fillId="3" borderId="72" xfId="3"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15" fillId="2" borderId="0" xfId="3" applyFont="1" applyFill="1" applyAlignment="1">
      <alignment horizontal="left" vertical="center" wrapText="1"/>
    </xf>
    <xf numFmtId="0" fontId="8" fillId="5" borderId="15" xfId="3" applyFont="1" applyFill="1" applyBorder="1" applyAlignment="1" applyProtection="1">
      <alignment horizontal="left" vertical="center"/>
      <protection locked="0"/>
    </xf>
    <xf numFmtId="0" fontId="8" fillId="5" borderId="16" xfId="3" applyFont="1" applyFill="1" applyBorder="1" applyAlignment="1" applyProtection="1">
      <alignment horizontal="left" vertical="center"/>
      <protection locked="0"/>
    </xf>
    <xf numFmtId="0" fontId="8" fillId="5" borderId="17" xfId="3" applyFont="1" applyFill="1" applyBorder="1" applyAlignment="1" applyProtection="1">
      <alignment horizontal="left" vertical="center"/>
      <protection locked="0"/>
    </xf>
    <xf numFmtId="0" fontId="15" fillId="3" borderId="15" xfId="3" applyFont="1" applyFill="1" applyBorder="1" applyAlignment="1">
      <alignment horizontal="center" vertical="center"/>
    </xf>
    <xf numFmtId="0" fontId="15" fillId="3" borderId="16" xfId="3" applyFont="1" applyFill="1" applyBorder="1" applyAlignment="1">
      <alignment horizontal="center" vertical="center"/>
    </xf>
    <xf numFmtId="0" fontId="15" fillId="3" borderId="17" xfId="3" applyFont="1" applyFill="1" applyBorder="1" applyAlignment="1">
      <alignment horizontal="center" vertical="center"/>
    </xf>
    <xf numFmtId="0" fontId="14" fillId="0" borderId="0" xfId="3" applyFont="1" applyAlignment="1">
      <alignment horizontal="center" vertical="center"/>
    </xf>
    <xf numFmtId="0" fontId="9" fillId="3" borderId="15" xfId="3" applyFont="1" applyFill="1" applyBorder="1" applyAlignment="1">
      <alignment horizontal="center" vertical="center" wrapText="1"/>
    </xf>
    <xf numFmtId="0" fontId="9" fillId="3" borderId="16" xfId="3" applyFont="1" applyFill="1" applyBorder="1" applyAlignment="1">
      <alignment horizontal="center" vertical="center" wrapText="1"/>
    </xf>
    <xf numFmtId="0" fontId="9" fillId="3" borderId="17" xfId="3"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24" xfId="3" applyFont="1" applyFill="1" applyBorder="1" applyAlignment="1">
      <alignment horizontal="center" vertical="center" wrapText="1"/>
    </xf>
    <xf numFmtId="0" fontId="9" fillId="3" borderId="29" xfId="3" applyFont="1" applyFill="1" applyBorder="1" applyAlignment="1">
      <alignment horizontal="center" vertical="center" wrapText="1"/>
    </xf>
    <xf numFmtId="0" fontId="11" fillId="3" borderId="38" xfId="3" applyFont="1" applyFill="1" applyBorder="1" applyAlignment="1">
      <alignment horizontal="center" vertical="center"/>
    </xf>
    <xf numFmtId="0" fontId="9" fillId="3" borderId="39" xfId="3" applyFont="1" applyFill="1" applyBorder="1" applyAlignment="1">
      <alignment horizontal="center" vertical="center"/>
    </xf>
    <xf numFmtId="0" fontId="9" fillId="3" borderId="40" xfId="3" applyFont="1" applyFill="1" applyBorder="1" applyAlignment="1">
      <alignment horizontal="center" vertical="center"/>
    </xf>
    <xf numFmtId="0" fontId="13" fillId="3" borderId="15" xfId="3" applyFont="1" applyFill="1" applyBorder="1" applyAlignment="1">
      <alignment horizontal="center"/>
    </xf>
    <xf numFmtId="0" fontId="13" fillId="3" borderId="16" xfId="3" applyFont="1" applyFill="1" applyBorder="1" applyAlignment="1">
      <alignment horizontal="center"/>
    </xf>
    <xf numFmtId="0" fontId="13" fillId="3" borderId="17" xfId="3" applyFont="1" applyFill="1" applyBorder="1" applyAlignment="1">
      <alignment horizontal="center"/>
    </xf>
    <xf numFmtId="0" fontId="9" fillId="3" borderId="15" xfId="3" applyFont="1" applyFill="1" applyBorder="1" applyAlignment="1">
      <alignment horizontal="center" vertical="center"/>
    </xf>
    <xf numFmtId="0" fontId="9" fillId="3" borderId="16" xfId="3" applyFont="1" applyFill="1" applyBorder="1" applyAlignment="1">
      <alignment horizontal="center" vertical="center"/>
    </xf>
    <xf numFmtId="0" fontId="9" fillId="3" borderId="17" xfId="3" applyFont="1" applyFill="1" applyBorder="1" applyAlignment="1">
      <alignment horizontal="center" vertical="center"/>
    </xf>
    <xf numFmtId="0" fontId="9" fillId="8" borderId="15" xfId="3" applyFont="1" applyFill="1" applyBorder="1" applyAlignment="1">
      <alignment horizontal="left" vertical="center"/>
    </xf>
    <xf numFmtId="0" fontId="9" fillId="8" borderId="17" xfId="3" applyFont="1" applyFill="1" applyBorder="1" applyAlignment="1">
      <alignment horizontal="left" vertical="center"/>
    </xf>
    <xf numFmtId="0" fontId="8" fillId="0" borderId="41" xfId="3" applyFont="1" applyBorder="1" applyAlignment="1">
      <alignment horizontal="left" vertical="center" wrapText="1"/>
    </xf>
    <xf numFmtId="0" fontId="8" fillId="0" borderId="42" xfId="3" applyFont="1" applyBorder="1" applyAlignment="1">
      <alignment horizontal="left" vertical="center" wrapText="1"/>
    </xf>
    <xf numFmtId="0" fontId="20" fillId="2" borderId="24" xfId="3" applyFont="1" applyFill="1" applyBorder="1" applyAlignment="1">
      <alignment horizontal="center" vertical="center" wrapText="1"/>
    </xf>
    <xf numFmtId="0" fontId="20" fillId="2" borderId="29" xfId="3" applyFont="1" applyFill="1" applyBorder="1" applyAlignment="1">
      <alignment horizontal="center" vertical="center" wrapText="1"/>
    </xf>
    <xf numFmtId="0" fontId="20" fillId="2" borderId="35" xfId="3" applyFont="1" applyFill="1" applyBorder="1" applyAlignment="1">
      <alignment horizontal="center" vertical="center" wrapText="1"/>
    </xf>
    <xf numFmtId="0" fontId="8" fillId="2" borderId="1" xfId="3" applyFont="1" applyFill="1" applyBorder="1" applyAlignment="1">
      <alignment horizontal="left" vertical="center" shrinkToFit="1"/>
    </xf>
    <xf numFmtId="0" fontId="8" fillId="2" borderId="2" xfId="3" applyFont="1" applyFill="1" applyBorder="1" applyAlignment="1">
      <alignment horizontal="left" vertical="center" shrinkToFit="1"/>
    </xf>
    <xf numFmtId="0" fontId="8" fillId="0" borderId="3" xfId="3" applyFont="1" applyBorder="1" applyAlignment="1">
      <alignment horizontal="left" vertical="center" wrapText="1"/>
    </xf>
    <xf numFmtId="0" fontId="8" fillId="0" borderId="4" xfId="3" applyFont="1" applyBorder="1" applyAlignment="1">
      <alignment horizontal="left" vertical="center" wrapText="1"/>
    </xf>
    <xf numFmtId="0" fontId="8" fillId="0" borderId="5" xfId="3" applyFont="1" applyBorder="1" applyAlignment="1">
      <alignment horizontal="left" vertical="center"/>
    </xf>
    <xf numFmtId="0" fontId="8" fillId="0" borderId="6" xfId="3" applyFont="1" applyBorder="1" applyAlignment="1">
      <alignment horizontal="left" vertical="center"/>
    </xf>
    <xf numFmtId="0" fontId="8" fillId="0" borderId="5" xfId="3" applyFont="1" applyBorder="1" applyAlignment="1">
      <alignment horizontal="left" vertical="center" wrapText="1"/>
    </xf>
    <xf numFmtId="0" fontId="8" fillId="0" borderId="6" xfId="3" applyFont="1" applyBorder="1" applyAlignment="1">
      <alignment horizontal="left" vertical="center" wrapText="1"/>
    </xf>
    <xf numFmtId="0" fontId="8" fillId="0" borderId="46" xfId="3" applyFont="1" applyBorder="1" applyAlignment="1">
      <alignment horizontal="left" vertical="center" wrapText="1"/>
    </xf>
    <xf numFmtId="0" fontId="8" fillId="0" borderId="47" xfId="3" applyFont="1" applyBorder="1" applyAlignment="1">
      <alignment horizontal="left" vertical="center" wrapText="1"/>
    </xf>
    <xf numFmtId="0" fontId="8" fillId="7" borderId="48" xfId="3" applyFont="1" applyFill="1" applyBorder="1" applyAlignment="1" applyProtection="1">
      <alignment horizontal="right" vertical="center"/>
      <protection locked="0"/>
    </xf>
    <xf numFmtId="0" fontId="8" fillId="7" borderId="43" xfId="3" applyFont="1" applyFill="1" applyBorder="1" applyAlignment="1" applyProtection="1">
      <alignment horizontal="right" vertical="center"/>
      <protection locked="0"/>
    </xf>
    <xf numFmtId="164" fontId="8" fillId="9" borderId="50" xfId="2" applyNumberFormat="1" applyFont="1" applyFill="1" applyBorder="1" applyAlignment="1" applyProtection="1">
      <alignment horizontal="center" vertical="center"/>
    </xf>
    <xf numFmtId="164" fontId="8" fillId="9" borderId="45" xfId="2" applyNumberFormat="1" applyFont="1" applyFill="1" applyBorder="1" applyAlignment="1" applyProtection="1">
      <alignment horizontal="center" vertical="center"/>
    </xf>
    <xf numFmtId="0" fontId="8" fillId="2" borderId="3" xfId="3" applyFont="1" applyFill="1" applyBorder="1" applyAlignment="1">
      <alignment horizontal="left" vertical="center" wrapText="1"/>
    </xf>
    <xf numFmtId="0" fontId="8" fillId="2" borderId="4" xfId="3" applyFont="1" applyFill="1" applyBorder="1" applyAlignment="1">
      <alignment horizontal="left" vertical="center" wrapText="1"/>
    </xf>
    <xf numFmtId="0" fontId="9" fillId="2" borderId="3" xfId="3" applyFont="1" applyFill="1" applyBorder="1" applyAlignment="1">
      <alignment horizontal="left" vertical="center" wrapText="1"/>
    </xf>
    <xf numFmtId="0" fontId="9" fillId="2" borderId="4" xfId="3" applyFont="1" applyFill="1" applyBorder="1" applyAlignment="1">
      <alignment horizontal="left" vertical="center" wrapText="1"/>
    </xf>
    <xf numFmtId="0" fontId="9" fillId="2" borderId="51" xfId="3" applyFont="1" applyFill="1" applyBorder="1" applyAlignment="1">
      <alignment horizontal="left" vertical="center" wrapText="1"/>
    </xf>
    <xf numFmtId="0" fontId="9" fillId="2" borderId="52" xfId="3" applyFont="1" applyFill="1" applyBorder="1" applyAlignment="1">
      <alignment horizontal="left" vertical="center" wrapText="1"/>
    </xf>
    <xf numFmtId="0" fontId="9" fillId="9" borderId="1" xfId="3" applyFont="1" applyFill="1" applyBorder="1" applyAlignment="1">
      <alignment horizontal="left" vertical="center"/>
    </xf>
    <xf numFmtId="0" fontId="9" fillId="9" borderId="13" xfId="3" applyFont="1" applyFill="1" applyBorder="1" applyAlignment="1">
      <alignment horizontal="left" vertical="center"/>
    </xf>
    <xf numFmtId="0" fontId="19" fillId="0" borderId="24" xfId="3" applyFont="1" applyBorder="1" applyAlignment="1">
      <alignment horizontal="center" vertical="center" wrapText="1"/>
    </xf>
    <xf numFmtId="0" fontId="19" fillId="0" borderId="29" xfId="3" applyFont="1" applyBorder="1" applyAlignment="1">
      <alignment horizontal="center" vertical="center" wrapText="1"/>
    </xf>
    <xf numFmtId="0" fontId="9" fillId="9" borderId="7" xfId="3" applyFont="1" applyFill="1" applyBorder="1" applyAlignment="1">
      <alignment horizontal="left" vertical="center"/>
    </xf>
    <xf numFmtId="0" fontId="9" fillId="9" borderId="14" xfId="3" applyFont="1" applyFill="1" applyBorder="1" applyAlignment="1">
      <alignment horizontal="left" vertical="center"/>
    </xf>
    <xf numFmtId="0" fontId="8" fillId="0" borderId="7" xfId="3" applyFont="1" applyBorder="1" applyAlignment="1">
      <alignment horizontal="left" vertical="center"/>
    </xf>
    <xf numFmtId="0" fontId="8" fillId="0" borderId="8" xfId="3" applyFont="1" applyBorder="1" applyAlignment="1">
      <alignment horizontal="left" vertical="center"/>
    </xf>
    <xf numFmtId="0" fontId="9" fillId="9" borderId="15" xfId="3" applyFont="1" applyFill="1" applyBorder="1" applyAlignment="1">
      <alignment horizontal="left" vertical="center"/>
    </xf>
    <xf numFmtId="0" fontId="9" fillId="9" borderId="16" xfId="3" applyFont="1" applyFill="1" applyBorder="1" applyAlignment="1">
      <alignment horizontal="left" vertical="center"/>
    </xf>
    <xf numFmtId="0" fontId="9" fillId="9" borderId="17" xfId="3" applyFont="1" applyFill="1" applyBorder="1" applyAlignment="1">
      <alignment horizontal="left" vertical="center"/>
    </xf>
    <xf numFmtId="0" fontId="8" fillId="5" borderId="22" xfId="3" applyFont="1" applyFill="1" applyBorder="1" applyAlignment="1" applyProtection="1">
      <alignment horizontal="center"/>
      <protection locked="0"/>
    </xf>
    <xf numFmtId="0" fontId="8" fillId="5" borderId="55" xfId="3" applyFont="1" applyFill="1" applyBorder="1" applyAlignment="1" applyProtection="1">
      <alignment horizontal="center"/>
      <protection locked="0"/>
    </xf>
    <xf numFmtId="0" fontId="8" fillId="5" borderId="23" xfId="3" applyFont="1" applyFill="1" applyBorder="1" applyAlignment="1" applyProtection="1">
      <alignment horizontal="center"/>
      <protection locked="0"/>
    </xf>
    <xf numFmtId="0" fontId="8" fillId="5" borderId="27" xfId="3" applyFont="1" applyFill="1" applyBorder="1" applyAlignment="1" applyProtection="1">
      <alignment horizontal="center"/>
      <protection locked="0"/>
    </xf>
    <xf numFmtId="0" fontId="8" fillId="5" borderId="0" xfId="3" applyFont="1" applyFill="1" applyAlignment="1" applyProtection="1">
      <alignment horizontal="center"/>
      <protection locked="0"/>
    </xf>
    <xf numFmtId="0" fontId="8" fillId="5" borderId="28" xfId="3" applyFont="1" applyFill="1" applyBorder="1" applyAlignment="1" applyProtection="1">
      <alignment horizontal="center"/>
      <protection locked="0"/>
    </xf>
    <xf numFmtId="0" fontId="8" fillId="5" borderId="30" xfId="3" applyFont="1" applyFill="1" applyBorder="1" applyAlignment="1" applyProtection="1">
      <alignment horizontal="center"/>
      <protection locked="0"/>
    </xf>
    <xf numFmtId="0" fontId="8" fillId="5" borderId="33" xfId="3" applyFont="1" applyFill="1" applyBorder="1" applyAlignment="1" applyProtection="1">
      <alignment horizontal="center"/>
      <protection locked="0"/>
    </xf>
    <xf numFmtId="0" fontId="8" fillId="5" borderId="31" xfId="3" applyFont="1" applyFill="1" applyBorder="1" applyAlignment="1" applyProtection="1">
      <alignment horizontal="center"/>
      <protection locked="0"/>
    </xf>
    <xf numFmtId="0" fontId="9" fillId="3" borderId="15" xfId="3" applyFont="1" applyFill="1" applyBorder="1" applyAlignment="1">
      <alignment horizontal="center"/>
    </xf>
    <xf numFmtId="0" fontId="9" fillId="3" borderId="17" xfId="3" applyFont="1" applyFill="1" applyBorder="1" applyAlignment="1">
      <alignment horizontal="center"/>
    </xf>
    <xf numFmtId="0" fontId="9" fillId="0" borderId="22" xfId="3" applyFont="1" applyBorder="1" applyAlignment="1">
      <alignment horizontal="center" vertical="center"/>
    </xf>
    <xf numFmtId="0" fontId="9" fillId="0" borderId="23" xfId="3" applyFont="1" applyBorder="1" applyAlignment="1">
      <alignment horizontal="center" vertical="center"/>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9" fillId="0" borderId="30" xfId="3" applyFont="1" applyBorder="1" applyAlignment="1">
      <alignment horizontal="center" vertical="center"/>
    </xf>
    <xf numFmtId="0" fontId="9" fillId="0" borderId="31" xfId="3" applyFont="1" applyBorder="1" applyAlignment="1">
      <alignment horizontal="center" vertical="center"/>
    </xf>
    <xf numFmtId="0" fontId="9" fillId="3" borderId="15" xfId="3" applyFont="1" applyFill="1" applyBorder="1" applyAlignment="1">
      <alignment horizontal="left" vertical="center"/>
    </xf>
    <xf numFmtId="0" fontId="9" fillId="3" borderId="16" xfId="3" applyFont="1" applyFill="1" applyBorder="1" applyAlignment="1">
      <alignment horizontal="left" vertical="center"/>
    </xf>
    <xf numFmtId="0" fontId="9" fillId="3" borderId="17" xfId="3" applyFont="1" applyFill="1" applyBorder="1" applyAlignment="1">
      <alignment horizontal="left" vertical="center"/>
    </xf>
    <xf numFmtId="0" fontId="9" fillId="3" borderId="53" xfId="3" applyFont="1" applyFill="1" applyBorder="1" applyAlignment="1">
      <alignment horizontal="left" vertical="center"/>
    </xf>
    <xf numFmtId="0" fontId="9" fillId="3" borderId="54" xfId="3" applyFont="1" applyFill="1" applyBorder="1" applyAlignment="1">
      <alignment horizontal="left" vertical="center"/>
    </xf>
    <xf numFmtId="0" fontId="15" fillId="0" borderId="0" xfId="3" applyFont="1" applyAlignment="1">
      <alignment horizontal="left" vertical="center"/>
    </xf>
    <xf numFmtId="0" fontId="9" fillId="3" borderId="56" xfId="3" applyFont="1" applyFill="1" applyBorder="1" applyAlignment="1">
      <alignment horizontal="left" vertical="center"/>
    </xf>
    <xf numFmtId="0" fontId="9" fillId="3" borderId="57" xfId="3" applyFont="1" applyFill="1" applyBorder="1" applyAlignment="1">
      <alignment horizontal="left" vertical="center"/>
    </xf>
    <xf numFmtId="0" fontId="8" fillId="5" borderId="22" xfId="3" applyFont="1" applyFill="1" applyBorder="1" applyAlignment="1" applyProtection="1">
      <alignment horizontal="left" vertical="center"/>
      <protection locked="0"/>
    </xf>
    <xf numFmtId="0" fontId="8" fillId="5" borderId="55" xfId="3" applyFont="1" applyFill="1" applyBorder="1" applyAlignment="1" applyProtection="1">
      <alignment horizontal="left" vertical="center"/>
      <protection locked="0"/>
    </xf>
    <xf numFmtId="0" fontId="8" fillId="5" borderId="23" xfId="3" applyFont="1" applyFill="1" applyBorder="1" applyAlignment="1" applyProtection="1">
      <alignment horizontal="left" vertical="center"/>
      <protection locked="0"/>
    </xf>
    <xf numFmtId="0" fontId="8" fillId="5" borderId="27" xfId="3" applyFont="1" applyFill="1" applyBorder="1" applyAlignment="1" applyProtection="1">
      <alignment horizontal="left" vertical="center"/>
      <protection locked="0"/>
    </xf>
    <xf numFmtId="0" fontId="8" fillId="5" borderId="0" xfId="3" applyFont="1" applyFill="1" applyAlignment="1" applyProtection="1">
      <alignment horizontal="left" vertical="center"/>
      <protection locked="0"/>
    </xf>
    <xf numFmtId="0" fontId="8" fillId="5" borderId="28" xfId="3" applyFont="1" applyFill="1" applyBorder="1" applyAlignment="1" applyProtection="1">
      <alignment horizontal="left" vertical="center"/>
      <protection locked="0"/>
    </xf>
    <xf numFmtId="0" fontId="8" fillId="5" borderId="30" xfId="3" applyFont="1" applyFill="1" applyBorder="1" applyAlignment="1" applyProtection="1">
      <alignment horizontal="left" vertical="center"/>
      <protection locked="0"/>
    </xf>
    <xf numFmtId="0" fontId="8" fillId="5" borderId="33" xfId="3" applyFont="1" applyFill="1" applyBorder="1" applyAlignment="1" applyProtection="1">
      <alignment horizontal="left" vertical="center"/>
      <protection locked="0"/>
    </xf>
    <xf numFmtId="0" fontId="8" fillId="5" borderId="31" xfId="3" applyFont="1" applyFill="1" applyBorder="1" applyAlignment="1" applyProtection="1">
      <alignment horizontal="left" vertical="center"/>
      <protection locked="0"/>
    </xf>
    <xf numFmtId="0" fontId="9" fillId="3" borderId="58" xfId="3" applyFont="1" applyFill="1" applyBorder="1" applyAlignment="1">
      <alignment horizontal="left" vertical="center"/>
    </xf>
    <xf numFmtId="0" fontId="9" fillId="3" borderId="59" xfId="3" applyFont="1" applyFill="1" applyBorder="1" applyAlignment="1">
      <alignment horizontal="left" vertical="center"/>
    </xf>
    <xf numFmtId="0" fontId="9" fillId="3" borderId="60" xfId="3" applyFont="1" applyFill="1" applyBorder="1" applyAlignment="1">
      <alignment horizontal="left" vertical="center"/>
    </xf>
    <xf numFmtId="0" fontId="9" fillId="9" borderId="32" xfId="3" applyFont="1" applyFill="1" applyBorder="1" applyAlignment="1">
      <alignment horizontal="center" vertical="center" wrapText="1"/>
    </xf>
    <xf numFmtId="0" fontId="9" fillId="9" borderId="34" xfId="3" applyFont="1" applyFill="1" applyBorder="1" applyAlignment="1">
      <alignment horizontal="center" vertical="center" wrapText="1"/>
    </xf>
    <xf numFmtId="0" fontId="9" fillId="9" borderId="36" xfId="3" applyFont="1" applyFill="1" applyBorder="1" applyAlignment="1">
      <alignment horizontal="center" vertical="center" wrapText="1"/>
    </xf>
    <xf numFmtId="0" fontId="9" fillId="0" borderId="27" xfId="3" applyFont="1" applyBorder="1" applyAlignment="1">
      <alignment horizontal="left" vertical="center"/>
    </xf>
    <xf numFmtId="0" fontId="9" fillId="0" borderId="0" xfId="3" applyFont="1" applyAlignment="1">
      <alignment horizontal="left" vertical="center"/>
    </xf>
    <xf numFmtId="0" fontId="8" fillId="3" borderId="30" xfId="3" applyFont="1" applyFill="1" applyBorder="1" applyAlignment="1">
      <alignment horizontal="center"/>
    </xf>
    <xf numFmtId="0" fontId="8" fillId="3" borderId="33" xfId="3" applyFont="1" applyFill="1" applyBorder="1" applyAlignment="1">
      <alignment horizontal="center"/>
    </xf>
    <xf numFmtId="0" fontId="8" fillId="3" borderId="31" xfId="3" applyFont="1" applyFill="1" applyBorder="1" applyAlignment="1">
      <alignment horizontal="center"/>
    </xf>
    <xf numFmtId="0" fontId="8" fillId="0" borderId="27" xfId="3" applyFont="1" applyBorder="1" applyAlignment="1">
      <alignment horizontal="left"/>
    </xf>
    <xf numFmtId="0" fontId="8" fillId="0" borderId="0" xfId="3" applyFont="1" applyAlignment="1">
      <alignment horizontal="left"/>
    </xf>
    <xf numFmtId="0" fontId="15" fillId="0" borderId="15" xfId="3" applyFont="1" applyBorder="1" applyAlignment="1">
      <alignment horizontal="left" vertical="center"/>
    </xf>
    <xf numFmtId="0" fontId="15" fillId="0" borderId="17" xfId="3" applyFont="1" applyBorder="1" applyAlignment="1">
      <alignment horizontal="left" vertical="center"/>
    </xf>
    <xf numFmtId="0" fontId="8" fillId="0" borderId="27" xfId="3" applyFont="1" applyBorder="1" applyAlignment="1">
      <alignment horizontal="left" vertical="center" wrapText="1"/>
    </xf>
    <xf numFmtId="0" fontId="8" fillId="0" borderId="0" xfId="3" applyFont="1" applyAlignment="1">
      <alignment horizontal="left" vertical="center" wrapText="1"/>
    </xf>
    <xf numFmtId="0" fontId="9" fillId="3" borderId="6" xfId="3" applyFont="1" applyFill="1" applyBorder="1" applyAlignment="1">
      <alignment horizontal="left" vertical="center"/>
    </xf>
    <xf numFmtId="0" fontId="8" fillId="0" borderId="27" xfId="3" applyFont="1" applyBorder="1" applyAlignment="1">
      <alignment horizontal="left" wrapText="1"/>
    </xf>
    <xf numFmtId="0" fontId="8" fillId="0" borderId="0" xfId="3" applyFont="1" applyAlignment="1">
      <alignment horizontal="left" wrapText="1"/>
    </xf>
    <xf numFmtId="0" fontId="9" fillId="9" borderId="20" xfId="3" applyFont="1" applyFill="1" applyBorder="1" applyAlignment="1">
      <alignment horizontal="center" vertical="center" wrapText="1"/>
    </xf>
    <xf numFmtId="0" fontId="9" fillId="9" borderId="4" xfId="3" applyFont="1" applyFill="1" applyBorder="1" applyAlignment="1">
      <alignment horizontal="center" vertical="center" wrapText="1"/>
    </xf>
    <xf numFmtId="0" fontId="9" fillId="9" borderId="52" xfId="3" applyFont="1" applyFill="1" applyBorder="1" applyAlignment="1">
      <alignment horizontal="center" vertical="center" wrapText="1"/>
    </xf>
    <xf numFmtId="0" fontId="9" fillId="9" borderId="65" xfId="3" applyFont="1" applyFill="1" applyBorder="1" applyAlignment="1">
      <alignment horizontal="center" vertical="center" wrapText="1"/>
    </xf>
    <xf numFmtId="0" fontId="9" fillId="9" borderId="9" xfId="3" applyFont="1" applyFill="1" applyBorder="1" applyAlignment="1">
      <alignment horizontal="center" vertical="center" wrapText="1"/>
    </xf>
    <xf numFmtId="0" fontId="9" fillId="9" borderId="66" xfId="3" applyFont="1" applyFill="1" applyBorder="1" applyAlignment="1">
      <alignment horizontal="center" vertical="center" wrapText="1"/>
    </xf>
    <xf numFmtId="0" fontId="11" fillId="3" borderId="15" xfId="3" applyFont="1" applyFill="1" applyBorder="1" applyAlignment="1">
      <alignment horizontal="left" vertical="center"/>
    </xf>
    <xf numFmtId="0" fontId="11" fillId="3" borderId="16" xfId="3" applyFont="1" applyFill="1" applyBorder="1" applyAlignment="1">
      <alignment horizontal="left" vertical="center"/>
    </xf>
    <xf numFmtId="0" fontId="11" fillId="3" borderId="17" xfId="3" applyFont="1" applyFill="1" applyBorder="1" applyAlignment="1">
      <alignment horizontal="left" vertical="center"/>
    </xf>
    <xf numFmtId="0" fontId="8" fillId="2" borderId="0" xfId="3" applyFont="1" applyFill="1" applyAlignment="1">
      <alignment horizontal="center"/>
    </xf>
    <xf numFmtId="0" fontId="9" fillId="2" borderId="0" xfId="3" applyFont="1" applyFill="1" applyAlignment="1">
      <alignment horizontal="center" vertical="center"/>
    </xf>
    <xf numFmtId="0" fontId="9" fillId="3" borderId="15" xfId="3" applyFont="1" applyFill="1" applyBorder="1" applyAlignment="1">
      <alignment horizontal="left" wrapText="1"/>
    </xf>
    <xf numFmtId="0" fontId="9" fillId="3" borderId="16" xfId="3" applyFont="1" applyFill="1" applyBorder="1" applyAlignment="1">
      <alignment horizontal="left" wrapText="1"/>
    </xf>
    <xf numFmtId="0" fontId="9" fillId="3" borderId="17" xfId="3" applyFont="1" applyFill="1" applyBorder="1" applyAlignment="1">
      <alignment horizontal="left" wrapText="1"/>
    </xf>
    <xf numFmtId="0" fontId="8" fillId="0" borderId="27" xfId="3" applyFont="1" applyBorder="1" applyAlignment="1">
      <alignment horizontal="left" vertical="center"/>
    </xf>
    <xf numFmtId="0" fontId="8" fillId="0" borderId="0" xfId="3" applyFont="1" applyAlignment="1">
      <alignment horizontal="left" vertical="center"/>
    </xf>
    <xf numFmtId="0" fontId="8" fillId="0" borderId="28" xfId="3" applyFont="1" applyBorder="1" applyAlignment="1">
      <alignment horizontal="left" vertical="center"/>
    </xf>
    <xf numFmtId="0" fontId="9" fillId="3" borderId="43" xfId="3" applyFont="1" applyFill="1" applyBorder="1" applyAlignment="1">
      <alignment horizontal="center"/>
    </xf>
    <xf numFmtId="0" fontId="9" fillId="3" borderId="43" xfId="3" applyFont="1" applyFill="1" applyBorder="1" applyAlignment="1">
      <alignment horizontal="center" vertical="center"/>
    </xf>
    <xf numFmtId="0" fontId="9" fillId="3" borderId="45" xfId="3" applyFont="1" applyFill="1" applyBorder="1" applyAlignment="1">
      <alignment horizontal="center" vertical="center"/>
    </xf>
    <xf numFmtId="0" fontId="9" fillId="3" borderId="6" xfId="3" applyFont="1" applyFill="1" applyBorder="1" applyAlignment="1">
      <alignment horizontal="center"/>
    </xf>
    <xf numFmtId="0" fontId="9" fillId="3" borderId="6" xfId="3" applyFont="1" applyFill="1" applyBorder="1" applyAlignment="1">
      <alignment horizontal="center" vertical="center"/>
    </xf>
    <xf numFmtId="0" fontId="9" fillId="3" borderId="11" xfId="3" applyFont="1" applyFill="1" applyBorder="1" applyAlignment="1">
      <alignment horizontal="center" vertical="center"/>
    </xf>
    <xf numFmtId="0" fontId="9" fillId="0" borderId="27" xfId="3" applyFont="1" applyBorder="1" applyAlignment="1">
      <alignment horizontal="left"/>
    </xf>
    <xf numFmtId="0" fontId="9" fillId="0" borderId="0" xfId="3" applyFont="1" applyAlignment="1">
      <alignment horizontal="left"/>
    </xf>
    <xf numFmtId="0" fontId="8" fillId="2" borderId="18" xfId="3" applyFont="1" applyFill="1" applyBorder="1" applyAlignment="1">
      <alignment horizontal="left" shrinkToFit="1"/>
    </xf>
    <xf numFmtId="0" fontId="8" fillId="2" borderId="19" xfId="3" applyFont="1" applyFill="1" applyBorder="1" applyAlignment="1">
      <alignment horizontal="left" shrinkToFit="1"/>
    </xf>
    <xf numFmtId="0" fontId="8" fillId="2" borderId="20" xfId="3" applyFont="1" applyFill="1" applyBorder="1" applyAlignment="1">
      <alignment horizontal="left" shrinkToFit="1"/>
    </xf>
    <xf numFmtId="0" fontId="8" fillId="0" borderId="3" xfId="3" applyFont="1" applyBorder="1" applyAlignment="1">
      <alignment horizontal="left" vertical="center"/>
    </xf>
    <xf numFmtId="0" fontId="8" fillId="0" borderId="10" xfId="3" applyFont="1" applyBorder="1" applyAlignment="1">
      <alignment horizontal="left" vertical="center"/>
    </xf>
    <xf numFmtId="0" fontId="8" fillId="0" borderId="4" xfId="3" applyFont="1" applyBorder="1" applyAlignment="1">
      <alignment horizontal="left" vertical="center"/>
    </xf>
    <xf numFmtId="0" fontId="8" fillId="0" borderId="46" xfId="3" applyFont="1" applyBorder="1" applyAlignment="1">
      <alignment horizontal="left"/>
    </xf>
    <xf numFmtId="0" fontId="8" fillId="0" borderId="67" xfId="3" applyFont="1" applyBorder="1" applyAlignment="1">
      <alignment horizontal="left"/>
    </xf>
    <xf numFmtId="0" fontId="8" fillId="2" borderId="3" xfId="3" applyFont="1" applyFill="1" applyBorder="1" applyAlignment="1">
      <alignment horizontal="left"/>
    </xf>
    <xf numFmtId="0" fontId="8" fillId="2" borderId="10" xfId="3" applyFont="1" applyFill="1" applyBorder="1" applyAlignment="1">
      <alignment horizontal="left"/>
    </xf>
    <xf numFmtId="0" fontId="8" fillId="2" borderId="4" xfId="3" applyFont="1" applyFill="1" applyBorder="1" applyAlignment="1">
      <alignment horizontal="left"/>
    </xf>
    <xf numFmtId="0" fontId="9" fillId="0" borderId="22" xfId="3" applyFont="1" applyBorder="1" applyAlignment="1">
      <alignment horizontal="left"/>
    </xf>
    <xf numFmtId="0" fontId="9" fillId="0" borderId="23" xfId="3" applyFont="1" applyBorder="1" applyAlignment="1">
      <alignment horizontal="left"/>
    </xf>
    <xf numFmtId="0" fontId="9" fillId="3" borderId="30" xfId="3" applyFont="1" applyFill="1" applyBorder="1" applyAlignment="1">
      <alignment horizontal="center" vertical="center"/>
    </xf>
    <xf numFmtId="0" fontId="9" fillId="3" borderId="33" xfId="3" applyFont="1" applyFill="1" applyBorder="1" applyAlignment="1">
      <alignment horizontal="center" vertical="center"/>
    </xf>
    <xf numFmtId="0" fontId="9" fillId="3" borderId="31" xfId="3" applyFont="1" applyFill="1" applyBorder="1" applyAlignment="1">
      <alignment horizontal="center" vertical="center"/>
    </xf>
    <xf numFmtId="0" fontId="8" fillId="2" borderId="27" xfId="3" applyFont="1" applyFill="1" applyBorder="1" applyAlignment="1">
      <alignment horizontal="left" vertical="center" wrapText="1"/>
    </xf>
    <xf numFmtId="0" fontId="8" fillId="2" borderId="0" xfId="3" applyFont="1" applyFill="1" applyAlignment="1">
      <alignment horizontal="left" vertical="center" wrapText="1"/>
    </xf>
    <xf numFmtId="0" fontId="9" fillId="3" borderId="71" xfId="3" applyFont="1" applyFill="1" applyBorder="1" applyAlignment="1">
      <alignment horizontal="left" vertical="center"/>
    </xf>
    <xf numFmtId="0" fontId="8" fillId="0" borderId="28" xfId="3" applyFont="1" applyBorder="1" applyAlignment="1">
      <alignment horizontal="left"/>
    </xf>
    <xf numFmtId="0" fontId="8" fillId="0" borderId="3" xfId="3" applyFont="1" applyBorder="1" applyAlignment="1">
      <alignment horizontal="left"/>
    </xf>
    <xf numFmtId="0" fontId="8" fillId="0" borderId="10" xfId="3" applyFont="1" applyBorder="1" applyAlignment="1">
      <alignment horizontal="left"/>
    </xf>
    <xf numFmtId="0" fontId="8" fillId="0" borderId="4" xfId="3" applyFont="1" applyBorder="1" applyAlignment="1">
      <alignment horizontal="left"/>
    </xf>
    <xf numFmtId="0" fontId="8" fillId="2" borderId="10" xfId="3" applyFont="1" applyFill="1" applyBorder="1" applyAlignment="1">
      <alignment horizontal="left" vertical="center" wrapText="1"/>
    </xf>
    <xf numFmtId="0" fontId="8" fillId="2" borderId="51" xfId="3" applyFont="1" applyFill="1" applyBorder="1" applyAlignment="1">
      <alignment horizontal="left" vertical="center" wrapText="1"/>
    </xf>
    <xf numFmtId="0" fontId="8" fillId="2" borderId="73" xfId="3" applyFont="1" applyFill="1" applyBorder="1" applyAlignment="1">
      <alignment horizontal="left" vertical="center" wrapText="1"/>
    </xf>
    <xf numFmtId="0" fontId="8" fillId="2" borderId="52" xfId="3" applyFont="1" applyFill="1" applyBorder="1" applyAlignment="1">
      <alignment horizontal="left" vertical="center" wrapText="1"/>
    </xf>
    <xf numFmtId="0" fontId="9" fillId="3" borderId="27" xfId="3" applyFont="1" applyFill="1" applyBorder="1" applyAlignment="1">
      <alignment horizontal="left"/>
    </xf>
    <xf numFmtId="0" fontId="9" fillId="3" borderId="28" xfId="3" applyFont="1" applyFill="1" applyBorder="1" applyAlignment="1">
      <alignment horizontal="left"/>
    </xf>
    <xf numFmtId="0" fontId="9" fillId="5" borderId="22" xfId="3" applyFont="1" applyFill="1" applyBorder="1" applyAlignment="1" applyProtection="1">
      <alignment horizontal="center"/>
      <protection locked="0"/>
    </xf>
    <xf numFmtId="0" fontId="9" fillId="5" borderId="55" xfId="3" applyFont="1" applyFill="1" applyBorder="1" applyAlignment="1" applyProtection="1">
      <alignment horizontal="center"/>
      <protection locked="0"/>
    </xf>
    <xf numFmtId="0" fontId="9" fillId="5" borderId="23" xfId="3" applyFont="1" applyFill="1" applyBorder="1" applyAlignment="1" applyProtection="1">
      <alignment horizontal="center"/>
      <protection locked="0"/>
    </xf>
    <xf numFmtId="0" fontId="9" fillId="5" borderId="27" xfId="3" applyFont="1" applyFill="1" applyBorder="1" applyAlignment="1" applyProtection="1">
      <alignment horizontal="center"/>
      <protection locked="0"/>
    </xf>
    <xf numFmtId="0" fontId="9" fillId="5" borderId="0" xfId="3" applyFont="1" applyFill="1" applyAlignment="1" applyProtection="1">
      <alignment horizontal="center"/>
      <protection locked="0"/>
    </xf>
    <xf numFmtId="0" fontId="9" fillId="5" borderId="28" xfId="3" applyFont="1" applyFill="1" applyBorder="1" applyAlignment="1" applyProtection="1">
      <alignment horizontal="center"/>
      <protection locked="0"/>
    </xf>
    <xf numFmtId="0" fontId="9" fillId="5" borderId="30" xfId="3" applyFont="1" applyFill="1" applyBorder="1" applyAlignment="1" applyProtection="1">
      <alignment horizontal="center"/>
      <protection locked="0"/>
    </xf>
    <xf numFmtId="0" fontId="9" fillId="5" borderId="33" xfId="3" applyFont="1" applyFill="1" applyBorder="1" applyAlignment="1" applyProtection="1">
      <alignment horizontal="center"/>
      <protection locked="0"/>
    </xf>
    <xf numFmtId="0" fontId="9" fillId="5" borderId="31" xfId="3" applyFont="1" applyFill="1" applyBorder="1" applyAlignment="1" applyProtection="1">
      <alignment horizontal="center"/>
      <protection locked="0"/>
    </xf>
    <xf numFmtId="0" fontId="8" fillId="0" borderId="1" xfId="3" applyFont="1" applyBorder="1" applyAlignment="1">
      <alignment horizontal="left"/>
    </xf>
    <xf numFmtId="0" fontId="8" fillId="0" borderId="2" xfId="3" applyFont="1" applyBorder="1" applyAlignment="1">
      <alignment horizontal="left"/>
    </xf>
    <xf numFmtId="0" fontId="8" fillId="0" borderId="13" xfId="3" applyFont="1" applyBorder="1" applyAlignment="1">
      <alignment horizontal="left"/>
    </xf>
    <xf numFmtId="0" fontId="8" fillId="0" borderId="5" xfId="3" applyFont="1" applyBorder="1" applyAlignment="1">
      <alignment horizontal="left"/>
    </xf>
    <xf numFmtId="0" fontId="8" fillId="0" borderId="6" xfId="3" applyFont="1" applyBorder="1" applyAlignment="1">
      <alignment horizontal="left"/>
    </xf>
    <xf numFmtId="0" fontId="8" fillId="0" borderId="11" xfId="3" applyFont="1" applyBorder="1" applyAlignment="1">
      <alignment horizontal="left"/>
    </xf>
    <xf numFmtId="0" fontId="8" fillId="0" borderId="26" xfId="3" applyFont="1" applyBorder="1" applyAlignment="1">
      <alignment horizontal="left"/>
    </xf>
    <xf numFmtId="0" fontId="8" fillId="0" borderId="11" xfId="3" applyFont="1" applyBorder="1" applyAlignment="1">
      <alignment horizontal="left" vertical="center" wrapText="1"/>
    </xf>
    <xf numFmtId="0" fontId="9" fillId="3" borderId="15" xfId="3" applyFont="1" applyFill="1" applyBorder="1" applyAlignment="1">
      <alignment horizontal="left"/>
    </xf>
    <xf numFmtId="0" fontId="9" fillId="3" borderId="16" xfId="3" applyFont="1" applyFill="1" applyBorder="1" applyAlignment="1">
      <alignment horizontal="left"/>
    </xf>
    <xf numFmtId="0" fontId="9" fillId="3" borderId="17" xfId="3" applyFont="1" applyFill="1" applyBorder="1" applyAlignment="1">
      <alignment horizontal="left"/>
    </xf>
    <xf numFmtId="0" fontId="8" fillId="0" borderId="11" xfId="3" applyFont="1" applyBorder="1" applyAlignment="1">
      <alignment horizontal="left" vertical="center"/>
    </xf>
    <xf numFmtId="0" fontId="8" fillId="0" borderId="7" xfId="3" applyFont="1" applyBorder="1" applyAlignment="1">
      <alignment horizontal="left"/>
    </xf>
    <xf numFmtId="0" fontId="8" fillId="0" borderId="8" xfId="3" applyFont="1" applyBorder="1" applyAlignment="1">
      <alignment horizontal="left"/>
    </xf>
    <xf numFmtId="0" fontId="8" fillId="0" borderId="14" xfId="3" applyFont="1" applyBorder="1" applyAlignment="1">
      <alignment horizontal="left"/>
    </xf>
    <xf numFmtId="0" fontId="8" fillId="2" borderId="5" xfId="3" applyFont="1" applyFill="1" applyBorder="1" applyAlignment="1">
      <alignment horizontal="left"/>
    </xf>
    <xf numFmtId="0" fontId="8" fillId="2" borderId="6" xfId="3" applyFont="1" applyFill="1" applyBorder="1" applyAlignment="1">
      <alignment horizontal="left"/>
    </xf>
    <xf numFmtId="0" fontId="8" fillId="2" borderId="11" xfId="3" applyFont="1" applyFill="1" applyBorder="1" applyAlignment="1">
      <alignment horizontal="left"/>
    </xf>
    <xf numFmtId="0" fontId="8" fillId="5" borderId="25" xfId="3" applyFont="1" applyFill="1" applyBorder="1" applyAlignment="1" applyProtection="1">
      <alignment horizontal="center"/>
      <protection locked="0"/>
    </xf>
    <xf numFmtId="0" fontId="8" fillId="5" borderId="43" xfId="3" applyFont="1" applyFill="1" applyBorder="1" applyAlignment="1" applyProtection="1">
      <alignment horizontal="center"/>
      <protection locked="0"/>
    </xf>
    <xf numFmtId="0" fontId="8" fillId="5" borderId="44" xfId="3" applyFont="1" applyFill="1" applyBorder="1" applyAlignment="1" applyProtection="1">
      <alignment horizontal="center"/>
      <protection locked="0"/>
    </xf>
    <xf numFmtId="0" fontId="8" fillId="5" borderId="25" xfId="3" applyFont="1" applyFill="1" applyBorder="1" applyAlignment="1" applyProtection="1">
      <alignment horizontal="center" vertical="center"/>
      <protection locked="0"/>
    </xf>
    <xf numFmtId="0" fontId="8" fillId="5" borderId="43" xfId="3" applyFont="1" applyFill="1" applyBorder="1" applyAlignment="1" applyProtection="1">
      <alignment horizontal="center" vertical="center"/>
      <protection locked="0"/>
    </xf>
    <xf numFmtId="0" fontId="8" fillId="5" borderId="44" xfId="3" applyFont="1" applyFill="1" applyBorder="1" applyAlignment="1" applyProtection="1">
      <alignment horizontal="center" vertical="center"/>
      <protection locked="0"/>
    </xf>
    <xf numFmtId="0" fontId="9" fillId="0" borderId="22" xfId="3" applyFont="1" applyBorder="1" applyAlignment="1" applyProtection="1">
      <alignment horizontal="left"/>
      <protection locked="0"/>
    </xf>
    <xf numFmtId="0" fontId="9" fillId="0" borderId="23" xfId="3" applyFont="1" applyBorder="1" applyAlignment="1" applyProtection="1">
      <alignment horizontal="left"/>
      <protection locked="0"/>
    </xf>
    <xf numFmtId="0" fontId="8" fillId="0" borderId="27" xfId="3" applyFont="1" applyBorder="1" applyAlignment="1" applyProtection="1">
      <alignment horizontal="left" vertical="center"/>
      <protection locked="0"/>
    </xf>
    <xf numFmtId="0" fontId="8" fillId="0" borderId="28" xfId="3" applyFont="1" applyBorder="1" applyAlignment="1" applyProtection="1">
      <alignment horizontal="left" vertical="center"/>
      <protection locked="0"/>
    </xf>
    <xf numFmtId="0" fontId="15" fillId="0" borderId="0" xfId="3" applyFont="1" applyAlignment="1">
      <alignment horizontal="center" vertical="center"/>
    </xf>
    <xf numFmtId="0" fontId="8" fillId="5" borderId="22" xfId="3" applyFont="1" applyFill="1" applyBorder="1" applyAlignment="1" applyProtection="1">
      <alignment horizontal="left"/>
      <protection locked="0"/>
    </xf>
    <xf numFmtId="0" fontId="8" fillId="5" borderId="55" xfId="3" applyFont="1" applyFill="1" applyBorder="1" applyAlignment="1" applyProtection="1">
      <alignment horizontal="left"/>
      <protection locked="0"/>
    </xf>
    <xf numFmtId="0" fontId="8" fillId="5" borderId="23" xfId="3" applyFont="1" applyFill="1" applyBorder="1" applyAlignment="1" applyProtection="1">
      <alignment horizontal="left"/>
      <protection locked="0"/>
    </xf>
    <xf numFmtId="0" fontId="8" fillId="5" borderId="27" xfId="3" applyFont="1" applyFill="1" applyBorder="1" applyAlignment="1" applyProtection="1">
      <alignment horizontal="left"/>
      <protection locked="0"/>
    </xf>
    <xf numFmtId="0" fontId="8" fillId="5" borderId="0" xfId="3" applyFont="1" applyFill="1" applyAlignment="1" applyProtection="1">
      <alignment horizontal="left"/>
      <protection locked="0"/>
    </xf>
    <xf numFmtId="0" fontId="8" fillId="5" borderId="28" xfId="3" applyFont="1" applyFill="1" applyBorder="1" applyAlignment="1" applyProtection="1">
      <alignment horizontal="left"/>
      <protection locked="0"/>
    </xf>
    <xf numFmtId="0" fontId="8" fillId="5" borderId="30" xfId="3" applyFont="1" applyFill="1" applyBorder="1" applyAlignment="1" applyProtection="1">
      <alignment horizontal="left"/>
      <protection locked="0"/>
    </xf>
    <xf numFmtId="0" fontId="8" fillId="5" borderId="33" xfId="3" applyFont="1" applyFill="1" applyBorder="1" applyAlignment="1" applyProtection="1">
      <alignment horizontal="left"/>
      <protection locked="0"/>
    </xf>
    <xf numFmtId="0" fontId="8" fillId="5" borderId="31" xfId="3" applyFont="1" applyFill="1" applyBorder="1" applyAlignment="1" applyProtection="1">
      <alignment horizontal="left"/>
      <protection locked="0"/>
    </xf>
    <xf numFmtId="0" fontId="8" fillId="5" borderId="1" xfId="3" applyFont="1" applyFill="1" applyBorder="1" applyAlignment="1" applyProtection="1">
      <alignment horizontal="center"/>
      <protection locked="0"/>
    </xf>
    <xf numFmtId="0" fontId="8" fillId="5" borderId="2" xfId="3" applyFont="1" applyFill="1" applyBorder="1" applyAlignment="1" applyProtection="1">
      <alignment horizontal="center"/>
      <protection locked="0"/>
    </xf>
    <xf numFmtId="0" fontId="8" fillId="5" borderId="65" xfId="3" applyFont="1" applyFill="1" applyBorder="1" applyAlignment="1" applyProtection="1">
      <alignment horizontal="center"/>
      <protection locked="0"/>
    </xf>
    <xf numFmtId="0" fontId="8" fillId="5" borderId="3" xfId="3" applyFont="1" applyFill="1" applyBorder="1" applyAlignment="1" applyProtection="1">
      <alignment horizontal="center"/>
      <protection locked="0"/>
    </xf>
    <xf numFmtId="0" fontId="8" fillId="5" borderId="10" xfId="3" applyFont="1" applyFill="1" applyBorder="1" applyAlignment="1" applyProtection="1">
      <alignment horizontal="center"/>
      <protection locked="0"/>
    </xf>
    <xf numFmtId="0" fontId="8" fillId="5" borderId="26" xfId="3" applyFont="1" applyFill="1" applyBorder="1" applyAlignment="1" applyProtection="1">
      <alignment horizontal="center"/>
      <protection locked="0"/>
    </xf>
    <xf numFmtId="0" fontId="9" fillId="0" borderId="27" xfId="3" applyFont="1" applyBorder="1" applyAlignment="1" applyProtection="1">
      <alignment horizontal="left"/>
      <protection locked="0"/>
    </xf>
    <xf numFmtId="0" fontId="9" fillId="0" borderId="0" xfId="3" applyFont="1" applyAlignment="1" applyProtection="1">
      <alignment horizontal="left"/>
      <protection locked="0"/>
    </xf>
    <xf numFmtId="0" fontId="9" fillId="2" borderId="0" xfId="3" applyFont="1" applyFill="1" applyAlignment="1" applyProtection="1">
      <alignment horizontal="center" vertical="center"/>
      <protection locked="0"/>
    </xf>
    <xf numFmtId="0" fontId="9" fillId="2" borderId="0" xfId="3" applyFont="1" applyFill="1" applyAlignment="1" applyProtection="1">
      <alignment horizontal="left" vertical="center"/>
      <protection locked="0"/>
    </xf>
    <xf numFmtId="0" fontId="8" fillId="2" borderId="0" xfId="3" applyFont="1" applyFill="1" applyAlignment="1" applyProtection="1">
      <alignment horizontal="left"/>
      <protection locked="0"/>
    </xf>
    <xf numFmtId="0" fontId="8" fillId="2" borderId="0" xfId="3" applyFont="1" applyFill="1" applyAlignment="1" applyProtection="1">
      <alignment horizontal="left" shrinkToFit="1"/>
      <protection locked="0"/>
    </xf>
    <xf numFmtId="0" fontId="8" fillId="5" borderId="56" xfId="3" applyFont="1" applyFill="1" applyBorder="1" applyAlignment="1" applyProtection="1">
      <alignment horizontal="center"/>
      <protection locked="0"/>
    </xf>
    <xf numFmtId="0" fontId="8" fillId="5" borderId="74" xfId="3" applyFont="1" applyFill="1" applyBorder="1" applyAlignment="1" applyProtection="1">
      <alignment horizontal="center"/>
      <protection locked="0"/>
    </xf>
    <xf numFmtId="0" fontId="8" fillId="5" borderId="75" xfId="3" applyFont="1" applyFill="1" applyBorder="1" applyAlignment="1" applyProtection="1">
      <alignment horizontal="center"/>
      <protection locked="0"/>
    </xf>
    <xf numFmtId="0" fontId="15" fillId="4" borderId="15" xfId="3" applyFont="1" applyFill="1" applyBorder="1" applyAlignment="1">
      <alignment horizontal="center" vertical="center"/>
    </xf>
    <xf numFmtId="0" fontId="15" fillId="4" borderId="16" xfId="3" applyFont="1" applyFill="1" applyBorder="1" applyAlignment="1">
      <alignment horizontal="center" vertical="center"/>
    </xf>
    <xf numFmtId="0" fontId="15" fillId="4" borderId="17" xfId="3" applyFont="1" applyFill="1" applyBorder="1" applyAlignment="1">
      <alignment horizontal="center" vertical="center"/>
    </xf>
    <xf numFmtId="0" fontId="8" fillId="2" borderId="0" xfId="3" applyFont="1" applyFill="1" applyAlignment="1" applyProtection="1">
      <alignment horizontal="left" vertical="center" wrapText="1"/>
      <protection locked="0"/>
    </xf>
    <xf numFmtId="0" fontId="8" fillId="2" borderId="0" xfId="3" applyFont="1" applyFill="1" applyAlignment="1" applyProtection="1">
      <alignment horizontal="left" wrapText="1"/>
      <protection locked="0"/>
    </xf>
    <xf numFmtId="0" fontId="9" fillId="3" borderId="8" xfId="3" applyFont="1" applyFill="1" applyBorder="1" applyAlignment="1">
      <alignment horizontal="center"/>
    </xf>
    <xf numFmtId="0" fontId="9" fillId="3" borderId="8" xfId="3" applyFont="1" applyFill="1" applyBorder="1" applyAlignment="1">
      <alignment horizontal="center" vertical="center"/>
    </xf>
    <xf numFmtId="0" fontId="9" fillId="3" borderId="14" xfId="3" applyFont="1" applyFill="1" applyBorder="1" applyAlignment="1">
      <alignment horizontal="center" vertical="center"/>
    </xf>
    <xf numFmtId="0" fontId="19" fillId="2" borderId="0" xfId="3" applyFont="1" applyFill="1" applyAlignment="1" applyProtection="1">
      <alignment horizontal="center" vertical="center"/>
      <protection locked="0"/>
    </xf>
    <xf numFmtId="0" fontId="9" fillId="0" borderId="0" xfId="0" applyFont="1" applyAlignment="1">
      <alignment horizontal="righ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6" fillId="0" borderId="0" xfId="6" applyFont="1" applyAlignment="1">
      <alignment horizontal="left" vertical="center" wrapText="1"/>
    </xf>
    <xf numFmtId="0" fontId="26" fillId="0" borderId="0" xfId="6" applyFont="1" applyAlignment="1">
      <alignment vertical="center" wrapText="1"/>
    </xf>
    <xf numFmtId="0" fontId="9" fillId="0" borderId="0" xfId="0" applyFont="1" applyAlignment="1">
      <alignment horizontal="left"/>
    </xf>
    <xf numFmtId="0" fontId="8" fillId="0" borderId="0" xfId="0" applyFont="1" applyAlignment="1">
      <alignment horizontal="left"/>
    </xf>
    <xf numFmtId="0" fontId="8" fillId="0" borderId="0" xfId="0" applyFont="1" applyAlignment="1">
      <alignment horizontal="left" vertical="center" wrapText="1"/>
    </xf>
    <xf numFmtId="0" fontId="8" fillId="0" borderId="27" xfId="0" applyFont="1" applyBorder="1" applyAlignment="1">
      <alignment horizontal="left" wrapText="1"/>
    </xf>
    <xf numFmtId="0" fontId="8" fillId="0" borderId="0" xfId="0" applyFont="1" applyAlignment="1">
      <alignment horizontal="left" wrapText="1"/>
    </xf>
    <xf numFmtId="0" fontId="8" fillId="0" borderId="0" xfId="0" applyFont="1" applyAlignment="1">
      <alignment horizontal="left" vertical="center"/>
    </xf>
    <xf numFmtId="0" fontId="8" fillId="0" borderId="28" xfId="0" applyFont="1" applyBorder="1" applyAlignment="1">
      <alignment horizontal="left" vertical="center"/>
    </xf>
    <xf numFmtId="0" fontId="8" fillId="2" borderId="27" xfId="0" applyFont="1" applyFill="1" applyBorder="1" applyAlignment="1">
      <alignment horizontal="left" vertical="center"/>
    </xf>
    <xf numFmtId="0" fontId="8" fillId="2" borderId="0" xfId="0" applyFont="1" applyFill="1" applyAlignment="1">
      <alignment horizontal="left" vertical="center"/>
    </xf>
    <xf numFmtId="0" fontId="8" fillId="0" borderId="27" xfId="0" applyFont="1" applyBorder="1" applyAlignment="1">
      <alignment horizontal="left" vertical="center" wrapText="1"/>
    </xf>
    <xf numFmtId="0" fontId="9" fillId="0" borderId="0" xfId="0" applyFont="1" applyAlignment="1">
      <alignment horizontal="left" wrapText="1"/>
    </xf>
    <xf numFmtId="0" fontId="9" fillId="2" borderId="0" xfId="0" applyFont="1" applyFill="1" applyAlignment="1">
      <alignment horizontal="left" vertical="center" wrapText="1"/>
    </xf>
    <xf numFmtId="0" fontId="8" fillId="0" borderId="0" xfId="0" applyFont="1" applyAlignment="1">
      <alignment vertical="center" wrapText="1"/>
    </xf>
    <xf numFmtId="0" fontId="9" fillId="4" borderId="18" xfId="3" applyFont="1" applyFill="1" applyBorder="1" applyProtection="1"/>
    <xf numFmtId="0" fontId="9" fillId="4" borderId="25" xfId="3" applyFont="1" applyFill="1" applyBorder="1" applyProtection="1"/>
    <xf numFmtId="0" fontId="9" fillId="4" borderId="5" xfId="3" applyFont="1" applyFill="1" applyBorder="1" applyProtection="1"/>
    <xf numFmtId="0" fontId="9" fillId="3" borderId="18" xfId="3" applyFont="1" applyFill="1" applyBorder="1" applyAlignment="1" applyProtection="1">
      <alignment horizontal="left"/>
    </xf>
    <xf numFmtId="0" fontId="9" fillId="3" borderId="19" xfId="3" applyFont="1" applyFill="1" applyBorder="1" applyAlignment="1" applyProtection="1">
      <alignment horizontal="left"/>
    </xf>
    <xf numFmtId="0" fontId="9" fillId="3" borderId="20" xfId="3" applyFont="1" applyFill="1" applyBorder="1" applyAlignment="1" applyProtection="1">
      <alignment horizontal="left"/>
    </xf>
    <xf numFmtId="0" fontId="9" fillId="3" borderId="3" xfId="3" applyFont="1" applyFill="1" applyBorder="1" applyAlignment="1" applyProtection="1">
      <alignment horizontal="left"/>
    </xf>
    <xf numFmtId="0" fontId="9" fillId="3" borderId="10" xfId="3" applyFont="1" applyFill="1" applyBorder="1" applyAlignment="1" applyProtection="1">
      <alignment horizontal="left"/>
    </xf>
    <xf numFmtId="0" fontId="9" fillId="3" borderId="4" xfId="3" applyFont="1" applyFill="1" applyBorder="1" applyAlignment="1" applyProtection="1">
      <alignment horizontal="left"/>
    </xf>
    <xf numFmtId="0" fontId="9" fillId="3" borderId="5" xfId="3" applyFont="1" applyFill="1" applyBorder="1" applyAlignment="1" applyProtection="1">
      <alignment horizontal="left" vertical="center"/>
    </xf>
    <xf numFmtId="0" fontId="9" fillId="3" borderId="6" xfId="3" applyFont="1" applyFill="1" applyBorder="1" applyAlignment="1" applyProtection="1">
      <alignment horizontal="left" vertical="center"/>
    </xf>
    <xf numFmtId="0" fontId="9" fillId="3" borderId="7" xfId="3" applyFont="1" applyFill="1" applyBorder="1" applyAlignment="1" applyProtection="1">
      <alignment horizontal="left"/>
    </xf>
    <xf numFmtId="0" fontId="9" fillId="3" borderId="8" xfId="3" applyFont="1" applyFill="1" applyBorder="1" applyAlignment="1" applyProtection="1">
      <alignment horizontal="left"/>
    </xf>
  </cellXfs>
  <cellStyles count="7">
    <cellStyle name="Comma" xfId="1" builtinId="3"/>
    <cellStyle name="Currency" xfId="2" builtinId="4"/>
    <cellStyle name="Hyperlink" xfId="6" builtinId="8"/>
    <cellStyle name="Normal" xfId="0" builtinId="0"/>
    <cellStyle name="Normal 2" xfId="3" xr:uid="{81A19741-BE5A-436B-87FE-8275AA1F496D}"/>
    <cellStyle name="Percent 2" xfId="5" xr:uid="{EEFC64DD-126E-4912-9188-0FAAA556ED7D}"/>
    <cellStyle name="Percent 3" xfId="4" xr:uid="{C5BDCB16-D412-41FF-BC4E-C7D771857194}"/>
  </cellStyles>
  <dxfs count="1">
    <dxf>
      <font>
        <color rgb="FF9C5700"/>
      </font>
      <fill>
        <patternFill>
          <bgColor rgb="FFFFEB9C"/>
        </patternFill>
      </fill>
    </dxf>
  </dxfs>
  <tableStyles count="0" defaultTableStyle="TableStyleMedium2" defaultPivotStyle="PivotStyleLight16"/>
  <colors>
    <mruColors>
      <color rgb="FFFFFF66"/>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5715</xdr:colOff>
      <xdr:row>1</xdr:row>
      <xdr:rowOff>95250</xdr:rowOff>
    </xdr:from>
    <xdr:ext cx="13472160" cy="657225"/>
    <xdr:sp macro="" textlink="">
      <xdr:nvSpPr>
        <xdr:cNvPr id="2" name="Rectangle 1">
          <a:extLst>
            <a:ext uri="{FF2B5EF4-FFF2-40B4-BE49-F238E27FC236}">
              <a16:creationId xmlns:a16="http://schemas.microsoft.com/office/drawing/2014/main" id="{772D363E-01DF-4CE2-8D4D-B011F60EF9CC}"/>
            </a:ext>
          </a:extLst>
        </xdr:cNvPr>
        <xdr:cNvSpPr/>
      </xdr:nvSpPr>
      <xdr:spPr>
        <a:xfrm>
          <a:off x="1015365" y="295275"/>
          <a:ext cx="13472160" cy="657225"/>
        </a:xfrm>
        <a:prstGeom prst="rect">
          <a:avLst/>
        </a:prstGeom>
        <a:noFill/>
      </xdr:spPr>
      <xdr:txBody>
        <a:bodyPr wrap="square" lIns="91440" tIns="45720" rIns="91440" bIns="45720" anchor="ctr">
          <a:noAutofit/>
        </a:bodyPr>
        <a:lstStyle/>
        <a:p>
          <a:pPr algn="ctr"/>
          <a:r>
            <a:rPr lang="en-US" sz="2600" b="1" cap="none" spc="0">
              <a:ln w="19050">
                <a:solidFill>
                  <a:schemeClr val="accent2">
                    <a:satMod val="140000"/>
                    <a:alpha val="50000"/>
                  </a:schemeClr>
                </a:solidFill>
                <a:prstDash val="solid"/>
                <a:miter lim="800000"/>
              </a:ln>
              <a:solidFill>
                <a:srgbClr val="FF0000"/>
              </a:solidFill>
              <a:effectLst>
                <a:outerShdw blurRad="50800" dist="50800" dir="5400000" sx="10000" sy="10000" algn="ctr" rotWithShape="0">
                  <a:srgbClr val="000000">
                    <a:alpha val="43137"/>
                  </a:srgbClr>
                </a:outerShdw>
              </a:effectLst>
              <a:latin typeface="Arial" panose="020B0604020202020204" pitchFamily="34" charset="0"/>
            </a:rPr>
            <a:t>Confidential. Do not </a:t>
          </a:r>
          <a:r>
            <a:rPr lang="en-US" sz="2600" b="1" cap="none" spc="0" baseline="0">
              <a:ln w="19050">
                <a:solidFill>
                  <a:schemeClr val="accent2">
                    <a:satMod val="140000"/>
                    <a:alpha val="50000"/>
                  </a:schemeClr>
                </a:solidFill>
                <a:prstDash val="solid"/>
                <a:miter lim="800000"/>
              </a:ln>
              <a:solidFill>
                <a:srgbClr val="FF0000"/>
              </a:solidFill>
              <a:effectLst>
                <a:outerShdw blurRad="50800" dist="50800" dir="5400000" sx="10000" sy="10000" algn="ctr" rotWithShape="0">
                  <a:srgbClr val="000000">
                    <a:alpha val="43137"/>
                  </a:srgbClr>
                </a:outerShdw>
              </a:effectLst>
              <a:latin typeface="Arial" panose="020B0604020202020204" pitchFamily="34" charset="0"/>
            </a:rPr>
            <a:t>distribute</a:t>
          </a:r>
          <a:r>
            <a:rPr lang="en-US" sz="2600" b="1" cap="none" spc="0">
              <a:ln w="19050">
                <a:solidFill>
                  <a:schemeClr val="accent2">
                    <a:satMod val="140000"/>
                    <a:alpha val="50000"/>
                  </a:schemeClr>
                </a:solidFill>
                <a:prstDash val="solid"/>
                <a:miter lim="800000"/>
              </a:ln>
              <a:solidFill>
                <a:srgbClr val="FF0000"/>
              </a:solidFill>
              <a:effectLst>
                <a:outerShdw blurRad="50800" dist="50800" dir="5400000" sx="10000" sy="10000" algn="ctr" rotWithShape="0">
                  <a:srgbClr val="000000">
                    <a:alpha val="43137"/>
                  </a:srgbClr>
                </a:outerShdw>
              </a:effectLst>
              <a:latin typeface="Arial" panose="020B0604020202020204" pitchFamily="34" charset="0"/>
            </a:rPr>
            <a:t> outside </a:t>
          </a:r>
          <a:r>
            <a:rPr lang="en-US" sz="2600" b="1" cap="none" spc="0">
              <a:ln w="19050">
                <a:solidFill>
                  <a:schemeClr val="accent2">
                    <a:satMod val="140000"/>
                    <a:alpha val="50000"/>
                  </a:schemeClr>
                </a:solidFill>
                <a:prstDash val="solid"/>
                <a:miter lim="800000"/>
              </a:ln>
              <a:solidFill>
                <a:srgbClr val="FF0000"/>
              </a:solidFill>
              <a:effectLst/>
              <a:latin typeface="Arial" panose="020B0604020202020204" pitchFamily="34" charset="0"/>
            </a:rPr>
            <a:t>of</a:t>
          </a:r>
          <a:r>
            <a:rPr lang="en-US" sz="2600" b="1" cap="none" spc="0">
              <a:ln w="19050">
                <a:solidFill>
                  <a:schemeClr val="accent2">
                    <a:satMod val="140000"/>
                    <a:alpha val="50000"/>
                  </a:schemeClr>
                </a:solidFill>
                <a:prstDash val="solid"/>
                <a:miter lim="800000"/>
              </a:ln>
              <a:solidFill>
                <a:srgbClr val="FF0000"/>
              </a:solidFill>
              <a:effectLst>
                <a:outerShdw blurRad="50800" dist="50800" dir="5400000" sx="10000" sy="10000" algn="ctr" rotWithShape="0">
                  <a:srgbClr val="000000">
                    <a:alpha val="43137"/>
                  </a:srgbClr>
                </a:outerShdw>
              </a:effectLst>
              <a:latin typeface="Arial" panose="020B0604020202020204" pitchFamily="34" charset="0"/>
            </a:rPr>
            <a:t> the </a:t>
          </a:r>
          <a:r>
            <a:rPr lang="en-US" sz="2600" b="1" cap="none" spc="0">
              <a:ln w="19050">
                <a:solidFill>
                  <a:schemeClr val="accent2">
                    <a:satMod val="140000"/>
                    <a:alpha val="50000"/>
                  </a:schemeClr>
                </a:solidFill>
                <a:prstDash val="solid"/>
                <a:miter lim="800000"/>
              </a:ln>
              <a:solidFill>
                <a:srgbClr val="FF0000"/>
              </a:solidFill>
              <a:effectLst>
                <a:outerShdw blurRad="50800" dist="50800" dir="5400000" sx="10000" sy="10000" algn="ctr" rotWithShape="0">
                  <a:srgbClr val="000000">
                    <a:alpha val="43137"/>
                  </a:srgbClr>
                </a:outerShdw>
              </a:effectLst>
              <a:latin typeface="Avenir Next LT Pro" panose="020B0504020202020204" pitchFamily="34" charset="0"/>
            </a:rPr>
            <a:t>University</a:t>
          </a:r>
          <a:r>
            <a:rPr lang="en-US" sz="2600" b="1" cap="none" spc="0" baseline="0">
              <a:ln w="19050">
                <a:solidFill>
                  <a:schemeClr val="accent2">
                    <a:satMod val="140000"/>
                    <a:alpha val="50000"/>
                  </a:schemeClr>
                </a:solidFill>
                <a:prstDash val="solid"/>
                <a:miter lim="800000"/>
              </a:ln>
              <a:solidFill>
                <a:srgbClr val="FF0000"/>
              </a:solidFill>
              <a:effectLst>
                <a:outerShdw blurRad="50800" dist="50800" dir="5400000" sx="10000" sy="10000" algn="ctr" rotWithShape="0">
                  <a:srgbClr val="000000">
                    <a:alpha val="43137"/>
                  </a:srgbClr>
                </a:outerShdw>
              </a:effectLst>
              <a:latin typeface="Arial" panose="020B0604020202020204" pitchFamily="34" charset="0"/>
            </a:rPr>
            <a:t> of Miami.</a:t>
          </a:r>
          <a:endParaRPr lang="en-US" sz="2600" b="1" cap="none" spc="0">
            <a:ln w="19050">
              <a:solidFill>
                <a:schemeClr val="accent2">
                  <a:satMod val="140000"/>
                  <a:alpha val="50000"/>
                </a:schemeClr>
              </a:solidFill>
              <a:prstDash val="solid"/>
              <a:miter lim="800000"/>
            </a:ln>
            <a:solidFill>
              <a:srgbClr val="FF0000"/>
            </a:solidFill>
            <a:effectLst>
              <a:outerShdw blurRad="50800" dist="50800" dir="5400000" sx="10000" sy="10000" algn="ctr" rotWithShape="0">
                <a:srgbClr val="000000">
                  <a:alpha val="43137"/>
                </a:srgbClr>
              </a:outerShdw>
            </a:effectLst>
            <a:latin typeface="Arial" panose="020B0604020202020204" pitchFamily="34" charset="0"/>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F9E9968-44D9-4FFD-A299-A2BC280A361E}">
  <we:reference id="1e10eb66-9ba2-46e3-84ee-57e2a49831f0" version="3.0.0.1" store="EXCatalog" storeType="EXCatalog"/>
  <we:alternateReferences>
    <we:reference id="WA104100404" version="3.0.0.1" store="en-US" storeType="OMEX"/>
  </we:alternateReferences>
  <we:properties>
    <we:property name="UniqueID" value="&quot;20266111783819248231&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rwh.od.nih.gov/toolkit/nih-policies-inclusion/definitions" TargetMode="External"/><Relationship Id="rId1" Type="http://schemas.openxmlformats.org/officeDocument/2006/relationships/hyperlink" Target="https://grants.nih.gov/policy-and-compliance/policy-topics/clinical-trials/definition"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17A7-1098-408E-B9E8-99481A4B4903}">
  <sheetPr>
    <pageSetUpPr fitToPage="1"/>
  </sheetPr>
  <dimension ref="A1:W170"/>
  <sheetViews>
    <sheetView tabSelected="1" view="pageBreakPreview" topLeftCell="A58" zoomScaleNormal="100" zoomScaleSheetLayoutView="100" workbookViewId="0">
      <selection activeCell="I29" sqref="I29"/>
    </sheetView>
  </sheetViews>
  <sheetFormatPr defaultColWidth="11.453125" defaultRowHeight="15.5"/>
  <cols>
    <col min="1" max="1" width="3.453125" style="77" customWidth="1"/>
    <col min="2" max="2" width="38.1796875" style="77" customWidth="1"/>
    <col min="3" max="3" width="39" style="77" customWidth="1"/>
    <col min="4" max="4" width="9.81640625" style="77" customWidth="1"/>
    <col min="5" max="5" width="21.54296875" style="77" customWidth="1"/>
    <col min="6" max="6" width="18.453125" style="77" customWidth="1"/>
    <col min="7" max="7" width="14.81640625" style="77" customWidth="1"/>
    <col min="8" max="8" width="13.453125" style="77" customWidth="1"/>
    <col min="9" max="9" width="13.81640625" style="77" customWidth="1"/>
    <col min="10" max="10" width="23.453125" style="77" customWidth="1"/>
    <col min="11" max="11" width="22.81640625" style="77" customWidth="1"/>
    <col min="12" max="12" width="12.81640625" style="77" customWidth="1"/>
    <col min="13" max="13" width="23.1796875" style="77" customWidth="1"/>
    <col min="14" max="14" width="21.453125" style="77" customWidth="1"/>
    <col min="15" max="15" width="15.453125" style="77" customWidth="1"/>
    <col min="16" max="16" width="12.81640625" style="77" customWidth="1"/>
    <col min="17" max="16384" width="11.453125" style="77"/>
  </cols>
  <sheetData>
    <row r="1" spans="1:16" ht="25.5">
      <c r="A1" s="99"/>
      <c r="B1" s="303" t="s">
        <v>130</v>
      </c>
      <c r="C1" s="303"/>
      <c r="D1" s="303"/>
      <c r="E1" s="303"/>
      <c r="F1" s="303"/>
      <c r="G1" s="303"/>
      <c r="H1" s="303"/>
      <c r="I1" s="303"/>
      <c r="J1" s="303"/>
      <c r="K1" s="303"/>
      <c r="L1" s="303"/>
      <c r="M1" s="303"/>
      <c r="N1" s="303"/>
      <c r="O1" s="303"/>
      <c r="P1" s="303"/>
    </row>
    <row r="2" spans="1:16">
      <c r="A2" s="99"/>
      <c r="B2" s="100"/>
      <c r="C2" s="100"/>
      <c r="D2" s="100"/>
      <c r="E2" s="100"/>
      <c r="F2" s="100"/>
      <c r="G2" s="100"/>
      <c r="H2" s="100"/>
      <c r="I2" s="100"/>
      <c r="J2" s="100"/>
      <c r="K2" s="100"/>
      <c r="L2" s="100"/>
      <c r="M2" s="100"/>
      <c r="N2" s="100"/>
      <c r="O2" s="100"/>
      <c r="P2" s="100"/>
    </row>
    <row r="3" spans="1:16" ht="21" thickBot="1">
      <c r="A3" s="99"/>
      <c r="B3" s="101" t="s">
        <v>234</v>
      </c>
      <c r="C3" s="102" t="s">
        <v>260</v>
      </c>
      <c r="D3" s="100"/>
      <c r="E3" s="100"/>
      <c r="F3" s="100"/>
      <c r="G3" s="100"/>
      <c r="H3" s="100"/>
      <c r="I3" s="100"/>
      <c r="J3" s="100"/>
      <c r="K3" s="100"/>
      <c r="L3" s="100"/>
      <c r="M3" s="100"/>
      <c r="N3" s="100"/>
      <c r="O3" s="100"/>
      <c r="P3" s="100"/>
    </row>
    <row r="4" spans="1:16" ht="37.25" customHeight="1" thickBot="1">
      <c r="A4" s="129"/>
      <c r="B4" s="130" t="s">
        <v>12</v>
      </c>
      <c r="C4" s="99"/>
      <c r="D4" s="99"/>
      <c r="E4" s="130" t="s">
        <v>13</v>
      </c>
      <c r="F4" s="99"/>
      <c r="G4" s="99"/>
      <c r="H4" s="99"/>
      <c r="I4" s="131" t="s">
        <v>14</v>
      </c>
      <c r="J4" s="99"/>
      <c r="K4" s="99"/>
      <c r="L4" s="304" t="s">
        <v>15</v>
      </c>
      <c r="M4" s="305"/>
      <c r="N4" s="306"/>
      <c r="O4" s="128" t="s">
        <v>16</v>
      </c>
      <c r="P4" s="99"/>
    </row>
    <row r="5" spans="1:16" ht="23.25" customHeight="1" thickBot="1">
      <c r="A5" s="99"/>
      <c r="B5" s="559" t="s">
        <v>17</v>
      </c>
      <c r="C5" s="28"/>
      <c r="D5" s="105"/>
      <c r="E5" s="562" t="s">
        <v>173</v>
      </c>
      <c r="F5" s="563"/>
      <c r="G5" s="563"/>
      <c r="H5" s="564"/>
      <c r="I5" s="30"/>
      <c r="J5" s="31"/>
      <c r="K5" s="132" t="s">
        <v>18</v>
      </c>
      <c r="L5" s="307" t="s">
        <v>239</v>
      </c>
      <c r="M5" s="308"/>
      <c r="N5" s="120" t="s">
        <v>19</v>
      </c>
      <c r="O5" s="72">
        <v>0.36</v>
      </c>
      <c r="P5" s="99"/>
    </row>
    <row r="6" spans="1:16" ht="23.25" customHeight="1" thickBot="1">
      <c r="A6" s="99"/>
      <c r="B6" s="560" t="s">
        <v>169</v>
      </c>
      <c r="C6" s="32"/>
      <c r="D6" s="99"/>
      <c r="E6" s="565" t="s">
        <v>20</v>
      </c>
      <c r="F6" s="566"/>
      <c r="G6" s="566"/>
      <c r="H6" s="567"/>
      <c r="I6" s="25"/>
      <c r="J6" s="26"/>
      <c r="K6" s="133" t="s">
        <v>21</v>
      </c>
      <c r="L6" s="309"/>
      <c r="M6" s="310"/>
      <c r="N6" s="121" t="s">
        <v>22</v>
      </c>
      <c r="O6" s="128" t="s">
        <v>26</v>
      </c>
      <c r="P6" s="99"/>
    </row>
    <row r="7" spans="1:16" ht="23.25" customHeight="1" thickBot="1">
      <c r="A7" s="99"/>
      <c r="B7" s="561" t="s">
        <v>170</v>
      </c>
      <c r="C7" s="32"/>
      <c r="D7" s="99"/>
      <c r="E7" s="565" t="s">
        <v>23</v>
      </c>
      <c r="F7" s="566"/>
      <c r="G7" s="566"/>
      <c r="H7" s="567"/>
      <c r="I7" s="25"/>
      <c r="J7" s="26"/>
      <c r="K7" s="132" t="s">
        <v>24</v>
      </c>
      <c r="L7" s="311"/>
      <c r="M7" s="312"/>
      <c r="N7" s="121" t="s">
        <v>25</v>
      </c>
      <c r="O7" s="73">
        <v>0.08</v>
      </c>
      <c r="P7" s="99"/>
    </row>
    <row r="8" spans="1:16" ht="23" customHeight="1">
      <c r="A8" s="99"/>
      <c r="B8" s="561" t="s">
        <v>171</v>
      </c>
      <c r="C8" s="32"/>
      <c r="D8" s="99"/>
      <c r="E8" s="568" t="s">
        <v>236</v>
      </c>
      <c r="F8" s="569"/>
      <c r="G8" s="569"/>
      <c r="H8" s="569"/>
      <c r="I8" s="66"/>
      <c r="J8" s="115"/>
      <c r="K8" s="110" t="s">
        <v>27</v>
      </c>
      <c r="L8" s="293" t="s">
        <v>28</v>
      </c>
      <c r="M8" s="122" t="s">
        <v>29</v>
      </c>
      <c r="N8" s="123" t="s">
        <v>153</v>
      </c>
      <c r="O8" s="313" t="s">
        <v>237</v>
      </c>
      <c r="P8" s="117"/>
    </row>
    <row r="9" spans="1:16" ht="20.5" customHeight="1" thickBot="1">
      <c r="A9" s="99"/>
      <c r="B9" s="561" t="s">
        <v>30</v>
      </c>
      <c r="C9" s="33"/>
      <c r="D9" s="99"/>
      <c r="E9" s="570" t="s">
        <v>211</v>
      </c>
      <c r="F9" s="571"/>
      <c r="G9" s="571"/>
      <c r="H9" s="571"/>
      <c r="I9" s="27">
        <v>1</v>
      </c>
      <c r="J9" s="115"/>
      <c r="K9" s="110" t="s">
        <v>31</v>
      </c>
      <c r="L9" s="294"/>
      <c r="M9" s="124" t="s">
        <v>32</v>
      </c>
      <c r="N9" s="125" t="s">
        <v>154</v>
      </c>
      <c r="O9" s="314"/>
      <c r="P9" s="117"/>
    </row>
    <row r="10" spans="1:16" s="29" customFormat="1" ht="20" customHeight="1" thickBot="1">
      <c r="A10" s="108"/>
      <c r="B10" s="103" t="s">
        <v>238</v>
      </c>
      <c r="C10" s="105"/>
      <c r="D10" s="105"/>
      <c r="E10" s="108"/>
      <c r="F10" s="108"/>
      <c r="G10" s="108"/>
      <c r="H10" s="108"/>
      <c r="I10" s="113"/>
      <c r="J10" s="113"/>
      <c r="K10" s="105"/>
      <c r="L10" s="294"/>
      <c r="M10" s="124" t="s">
        <v>33</v>
      </c>
      <c r="N10" s="125" t="s">
        <v>155</v>
      </c>
      <c r="O10" s="314"/>
      <c r="P10" s="118"/>
    </row>
    <row r="11" spans="1:16" s="29" customFormat="1" ht="30" customHeight="1" thickBot="1">
      <c r="A11" s="108"/>
      <c r="B11" s="104" t="s">
        <v>228</v>
      </c>
      <c r="C11" s="107" t="s">
        <v>231</v>
      </c>
      <c r="D11" s="105"/>
      <c r="E11" s="109" t="s">
        <v>229</v>
      </c>
      <c r="F11" s="110" t="s">
        <v>231</v>
      </c>
      <c r="G11" s="111" t="s">
        <v>230</v>
      </c>
      <c r="H11" s="112" t="s">
        <v>232</v>
      </c>
      <c r="I11" s="105"/>
      <c r="J11" s="114" t="s">
        <v>233</v>
      </c>
      <c r="K11" s="105"/>
      <c r="L11" s="295"/>
      <c r="M11" s="126" t="s">
        <v>34</v>
      </c>
      <c r="N11" s="127" t="s">
        <v>35</v>
      </c>
      <c r="O11" s="81"/>
      <c r="P11" s="105"/>
    </row>
    <row r="12" spans="1:16" s="29" customFormat="1" ht="18" customHeight="1" thickBot="1">
      <c r="A12" s="108"/>
      <c r="B12" s="105"/>
      <c r="C12" s="105"/>
      <c r="D12" s="105"/>
      <c r="E12" s="108"/>
      <c r="F12" s="108"/>
      <c r="G12" s="108"/>
      <c r="H12" s="108"/>
      <c r="I12" s="113"/>
      <c r="J12" s="113"/>
      <c r="K12" s="105"/>
      <c r="L12" s="105"/>
      <c r="M12" s="116"/>
      <c r="N12" s="296"/>
      <c r="O12" s="296"/>
      <c r="P12" s="119"/>
    </row>
    <row r="13" spans="1:16" s="29" customFormat="1" ht="57.65" customHeight="1" thickBot="1">
      <c r="A13" s="108"/>
      <c r="B13" s="106" t="s">
        <v>36</v>
      </c>
      <c r="C13" s="297"/>
      <c r="D13" s="298"/>
      <c r="E13" s="298"/>
      <c r="F13" s="298"/>
      <c r="G13" s="298"/>
      <c r="H13" s="298"/>
      <c r="I13" s="298"/>
      <c r="J13" s="298"/>
      <c r="K13" s="298"/>
      <c r="L13" s="298"/>
      <c r="M13" s="298"/>
      <c r="N13" s="298"/>
      <c r="O13" s="298"/>
      <c r="P13" s="299"/>
    </row>
    <row r="14" spans="1:16" s="29" customFormat="1" ht="22.25" customHeight="1" thickBot="1">
      <c r="A14" s="108"/>
      <c r="B14" s="105"/>
      <c r="C14" s="105"/>
      <c r="D14" s="105"/>
      <c r="E14" s="134"/>
      <c r="F14" s="134"/>
      <c r="G14" s="134"/>
      <c r="H14" s="134"/>
      <c r="I14" s="113"/>
      <c r="J14" s="113"/>
      <c r="K14" s="105"/>
      <c r="L14" s="105"/>
      <c r="M14" s="135"/>
      <c r="N14" s="105"/>
      <c r="O14" s="105"/>
      <c r="P14" s="105"/>
    </row>
    <row r="15" spans="1:16" ht="19.25" customHeight="1" thickBot="1">
      <c r="A15" s="108"/>
      <c r="B15" s="300" t="s">
        <v>235</v>
      </c>
      <c r="C15" s="301"/>
      <c r="D15" s="301"/>
      <c r="E15" s="301"/>
      <c r="F15" s="301"/>
      <c r="G15" s="301"/>
      <c r="H15" s="301"/>
      <c r="I15" s="301"/>
      <c r="J15" s="301"/>
      <c r="K15" s="301"/>
      <c r="L15" s="301"/>
      <c r="M15" s="301"/>
      <c r="N15" s="301"/>
      <c r="O15" s="301"/>
      <c r="P15" s="302"/>
    </row>
    <row r="16" spans="1:16" ht="20.75" customHeight="1" thickBot="1">
      <c r="A16" s="108"/>
      <c r="B16" s="103" t="s">
        <v>37</v>
      </c>
      <c r="C16" s="105"/>
      <c r="D16" s="105"/>
      <c r="E16" s="136"/>
      <c r="F16" s="136"/>
      <c r="G16" s="136"/>
      <c r="H16" s="136"/>
      <c r="I16" s="113"/>
      <c r="J16" s="113"/>
      <c r="K16" s="105"/>
      <c r="L16" s="99"/>
      <c r="M16" s="99"/>
      <c r="N16" s="99"/>
      <c r="O16" s="99"/>
      <c r="P16" s="99"/>
    </row>
    <row r="17" spans="1:16" ht="20.75" customHeight="1" thickTop="1" thickBot="1">
      <c r="A17" s="108"/>
      <c r="B17" s="315" t="s">
        <v>38</v>
      </c>
      <c r="C17" s="316"/>
      <c r="D17" s="316"/>
      <c r="E17" s="316"/>
      <c r="F17" s="316"/>
      <c r="G17" s="316"/>
      <c r="H17" s="316"/>
      <c r="I17" s="316"/>
      <c r="J17" s="316"/>
      <c r="K17" s="316"/>
      <c r="L17" s="316"/>
      <c r="M17" s="316"/>
      <c r="N17" s="316"/>
      <c r="O17" s="316"/>
      <c r="P17" s="317"/>
    </row>
    <row r="18" spans="1:16" ht="16.5" thickTop="1" thickBot="1">
      <c r="A18" s="108"/>
      <c r="B18" s="105"/>
      <c r="C18" s="105"/>
      <c r="D18" s="105"/>
      <c r="E18" s="136"/>
      <c r="F18" s="136"/>
      <c r="G18" s="136"/>
      <c r="H18" s="136"/>
      <c r="I18" s="113"/>
      <c r="J18" s="113"/>
      <c r="K18" s="105"/>
      <c r="L18" s="99"/>
      <c r="M18" s="99"/>
      <c r="N18" s="99"/>
      <c r="O18" s="99"/>
      <c r="P18" s="99"/>
    </row>
    <row r="19" spans="1:16" ht="21" thickBot="1">
      <c r="A19" s="99"/>
      <c r="B19" s="318" t="s">
        <v>39</v>
      </c>
      <c r="C19" s="319"/>
      <c r="D19" s="319"/>
      <c r="E19" s="319"/>
      <c r="F19" s="319"/>
      <c r="G19" s="319"/>
      <c r="H19" s="320"/>
      <c r="I19" s="137" t="s">
        <v>40</v>
      </c>
      <c r="J19" s="321" t="s">
        <v>41</v>
      </c>
      <c r="K19" s="322"/>
      <c r="L19" s="322"/>
      <c r="M19" s="322"/>
      <c r="N19" s="322"/>
      <c r="O19" s="322"/>
      <c r="P19" s="323"/>
    </row>
    <row r="20" spans="1:16" ht="16" thickBot="1">
      <c r="A20" s="138"/>
      <c r="B20" s="138"/>
      <c r="C20" s="129"/>
      <c r="D20" s="129"/>
      <c r="E20" s="129"/>
      <c r="F20" s="129"/>
      <c r="G20" s="129"/>
      <c r="H20" s="139"/>
      <c r="I20" s="99"/>
      <c r="J20" s="139"/>
      <c r="K20" s="99"/>
      <c r="L20" s="99"/>
      <c r="M20" s="99"/>
      <c r="N20" s="99"/>
      <c r="O20" s="99"/>
      <c r="P20" s="99"/>
    </row>
    <row r="21" spans="1:16" s="82" customFormat="1" ht="68.150000000000006" customHeight="1" thickBot="1">
      <c r="A21" s="140"/>
      <c r="B21" s="324" t="s">
        <v>42</v>
      </c>
      <c r="C21" s="325"/>
      <c r="D21" s="141" t="s">
        <v>43</v>
      </c>
      <c r="E21" s="142" t="s">
        <v>44</v>
      </c>
      <c r="F21" s="142" t="s">
        <v>224</v>
      </c>
      <c r="G21" s="142" t="s">
        <v>45</v>
      </c>
      <c r="H21" s="143" t="s">
        <v>46</v>
      </c>
      <c r="I21" s="144"/>
      <c r="J21" s="324" t="s">
        <v>42</v>
      </c>
      <c r="K21" s="325"/>
      <c r="L21" s="141" t="s">
        <v>43</v>
      </c>
      <c r="M21" s="142" t="s">
        <v>223</v>
      </c>
      <c r="N21" s="142" t="s">
        <v>47</v>
      </c>
      <c r="O21" s="143" t="s">
        <v>46</v>
      </c>
      <c r="P21" s="143" t="s">
        <v>48</v>
      </c>
    </row>
    <row r="22" spans="1:16" ht="32" customHeight="1" thickBot="1">
      <c r="A22" s="152"/>
      <c r="B22" s="326" t="s">
        <v>49</v>
      </c>
      <c r="C22" s="327"/>
      <c r="D22" s="34">
        <v>4</v>
      </c>
      <c r="E22" s="35">
        <v>12</v>
      </c>
      <c r="F22" s="35">
        <v>1.5</v>
      </c>
      <c r="G22" s="36"/>
      <c r="H22" s="145">
        <f>SUM(D22*254,E22*70,F22*47)</f>
        <v>1926.5</v>
      </c>
      <c r="I22" s="328" t="s">
        <v>50</v>
      </c>
      <c r="J22" s="331" t="s">
        <v>0</v>
      </c>
      <c r="K22" s="332"/>
      <c r="L22" s="37">
        <v>1</v>
      </c>
      <c r="M22" s="38">
        <v>6</v>
      </c>
      <c r="N22" s="39">
        <v>0.5</v>
      </c>
      <c r="O22" s="167">
        <f>SUM(L22*254,M22*70,N22*47)</f>
        <v>697.5</v>
      </c>
      <c r="P22" s="168">
        <f>ROUND(O22*(1+$O$5),-1)</f>
        <v>950</v>
      </c>
    </row>
    <row r="23" spans="1:16" ht="45" customHeight="1" thickBot="1">
      <c r="A23" s="99"/>
      <c r="B23" s="153" t="s">
        <v>51</v>
      </c>
      <c r="C23" s="154"/>
      <c r="D23" s="34">
        <v>2</v>
      </c>
      <c r="E23" s="35">
        <v>8</v>
      </c>
      <c r="F23" s="35">
        <v>1.5</v>
      </c>
      <c r="G23" s="40"/>
      <c r="H23" s="145">
        <f t="shared" ref="H23:H26" si="0">SUM(D23*254,E23*70,F23*47)</f>
        <v>1138.5</v>
      </c>
      <c r="I23" s="329"/>
      <c r="J23" s="333" t="s">
        <v>225</v>
      </c>
      <c r="K23" s="334"/>
      <c r="L23" s="41">
        <v>2</v>
      </c>
      <c r="M23" s="41">
        <v>15.5</v>
      </c>
      <c r="N23" s="42">
        <v>0.6</v>
      </c>
      <c r="O23" s="167">
        <f t="shared" ref="O23:O31" si="1">SUM(L23*254,M23*70,N23*47)</f>
        <v>1621.2</v>
      </c>
      <c r="P23" s="168">
        <f t="shared" ref="P23:P31" si="2">ROUND(O23*(1+$O$5),-1)</f>
        <v>2200</v>
      </c>
    </row>
    <row r="24" spans="1:16" ht="29" customHeight="1" thickBot="1">
      <c r="A24" s="99"/>
      <c r="B24" s="333" t="s">
        <v>52</v>
      </c>
      <c r="C24" s="334"/>
      <c r="D24" s="34">
        <v>6</v>
      </c>
      <c r="E24" s="35">
        <v>20</v>
      </c>
      <c r="F24" s="35">
        <v>2</v>
      </c>
      <c r="G24" s="36"/>
      <c r="H24" s="145">
        <f t="shared" si="0"/>
        <v>3018</v>
      </c>
      <c r="I24" s="329"/>
      <c r="J24" s="335" t="s">
        <v>1</v>
      </c>
      <c r="K24" s="336"/>
      <c r="L24" s="43">
        <v>2</v>
      </c>
      <c r="M24" s="41">
        <v>12</v>
      </c>
      <c r="N24" s="42">
        <v>2.6</v>
      </c>
      <c r="O24" s="167">
        <f t="shared" si="1"/>
        <v>1470.2</v>
      </c>
      <c r="P24" s="168">
        <f t="shared" si="2"/>
        <v>2000</v>
      </c>
    </row>
    <row r="25" spans="1:16" ht="29.75" customHeight="1" thickBot="1">
      <c r="A25" s="99"/>
      <c r="B25" s="333" t="s">
        <v>53</v>
      </c>
      <c r="C25" s="334"/>
      <c r="D25" s="34">
        <v>6</v>
      </c>
      <c r="E25" s="35">
        <v>21</v>
      </c>
      <c r="F25" s="35">
        <v>1.2</v>
      </c>
      <c r="G25" s="36"/>
      <c r="H25" s="145">
        <f t="shared" si="0"/>
        <v>3050.4</v>
      </c>
      <c r="I25" s="329"/>
      <c r="J25" s="337" t="s">
        <v>2</v>
      </c>
      <c r="K25" s="338"/>
      <c r="L25" s="43">
        <v>1</v>
      </c>
      <c r="M25" s="41">
        <v>8</v>
      </c>
      <c r="N25" s="42">
        <v>2</v>
      </c>
      <c r="O25" s="167">
        <f t="shared" si="1"/>
        <v>908</v>
      </c>
      <c r="P25" s="168">
        <f t="shared" si="2"/>
        <v>1230</v>
      </c>
    </row>
    <row r="26" spans="1:16" ht="16.25" customHeight="1" thickBot="1">
      <c r="A26" s="99"/>
      <c r="B26" s="339" t="s">
        <v>54</v>
      </c>
      <c r="C26" s="340"/>
      <c r="D26" s="341">
        <v>2</v>
      </c>
      <c r="E26" s="341">
        <v>18</v>
      </c>
      <c r="F26" s="341">
        <v>1</v>
      </c>
      <c r="G26" s="44"/>
      <c r="H26" s="343">
        <f t="shared" si="0"/>
        <v>1815</v>
      </c>
      <c r="I26" s="329"/>
      <c r="J26" s="345" t="s">
        <v>3</v>
      </c>
      <c r="K26" s="346"/>
      <c r="L26" s="43">
        <v>0.1</v>
      </c>
      <c r="M26" s="41">
        <v>0.25</v>
      </c>
      <c r="N26" s="42">
        <v>0</v>
      </c>
      <c r="O26" s="167">
        <f t="shared" si="1"/>
        <v>42.900000000000006</v>
      </c>
      <c r="P26" s="168">
        <f>ROUND(O26*(1+$O$5),-1)</f>
        <v>60</v>
      </c>
    </row>
    <row r="27" spans="1:16" ht="30" customHeight="1" thickBot="1">
      <c r="A27" s="99"/>
      <c r="B27" s="326"/>
      <c r="C27" s="327"/>
      <c r="D27" s="342"/>
      <c r="E27" s="342"/>
      <c r="F27" s="342"/>
      <c r="G27" s="45"/>
      <c r="H27" s="344"/>
      <c r="I27" s="330"/>
      <c r="J27" s="337" t="s">
        <v>4</v>
      </c>
      <c r="K27" s="338"/>
      <c r="L27" s="43">
        <v>2</v>
      </c>
      <c r="M27" s="41">
        <v>8</v>
      </c>
      <c r="N27" s="42">
        <v>2</v>
      </c>
      <c r="O27" s="167">
        <f t="shared" si="1"/>
        <v>1162</v>
      </c>
      <c r="P27" s="168">
        <f t="shared" si="2"/>
        <v>1580</v>
      </c>
    </row>
    <row r="28" spans="1:16" ht="48" customHeight="1" thickBot="1">
      <c r="A28" s="99"/>
      <c r="B28" s="347" t="s">
        <v>213</v>
      </c>
      <c r="C28" s="348"/>
      <c r="D28" s="46">
        <v>1</v>
      </c>
      <c r="E28" s="47">
        <v>8</v>
      </c>
      <c r="F28" s="47">
        <v>0</v>
      </c>
      <c r="G28" s="48"/>
      <c r="H28" s="146">
        <f>IF(I28="YES",SUM(D28*254,E28*70,F28*47),0)</f>
        <v>0</v>
      </c>
      <c r="I28" s="74"/>
      <c r="J28" s="333" t="s">
        <v>214</v>
      </c>
      <c r="K28" s="334"/>
      <c r="L28" s="41">
        <v>0.5</v>
      </c>
      <c r="M28" s="41">
        <v>8.6999999999999993</v>
      </c>
      <c r="N28" s="42"/>
      <c r="O28" s="167">
        <f t="shared" si="1"/>
        <v>736</v>
      </c>
      <c r="P28" s="168">
        <f t="shared" si="2"/>
        <v>1000</v>
      </c>
    </row>
    <row r="29" spans="1:16" ht="47.75" customHeight="1" thickBot="1">
      <c r="A29" s="99"/>
      <c r="B29" s="349" t="s">
        <v>212</v>
      </c>
      <c r="C29" s="350"/>
      <c r="D29" s="49"/>
      <c r="E29" s="50"/>
      <c r="F29" s="50"/>
      <c r="G29" s="50"/>
      <c r="H29" s="147">
        <f>SUM(D29*254,E29*70,F29*47,G29*N76)</f>
        <v>0</v>
      </c>
      <c r="I29" s="67"/>
      <c r="J29" s="333" t="s">
        <v>215</v>
      </c>
      <c r="K29" s="334"/>
      <c r="L29" s="41">
        <v>0.25</v>
      </c>
      <c r="M29" s="41">
        <v>6</v>
      </c>
      <c r="N29" s="42"/>
      <c r="O29" s="167">
        <f t="shared" si="1"/>
        <v>483.5</v>
      </c>
      <c r="P29" s="168">
        <f t="shared" si="2"/>
        <v>660</v>
      </c>
    </row>
    <row r="30" spans="1:16" s="83" customFormat="1" ht="17" customHeight="1" thickBot="1">
      <c r="A30" s="155"/>
      <c r="B30" s="351" t="s">
        <v>55</v>
      </c>
      <c r="C30" s="352"/>
      <c r="D30" s="157"/>
      <c r="E30" s="157"/>
      <c r="F30" s="158"/>
      <c r="G30" s="159"/>
      <c r="H30" s="148">
        <f>SUM(H22:H27)</f>
        <v>10948.4</v>
      </c>
      <c r="I30" s="353"/>
      <c r="J30" s="335" t="s">
        <v>5</v>
      </c>
      <c r="K30" s="336"/>
      <c r="L30" s="41">
        <v>2</v>
      </c>
      <c r="M30" s="41">
        <v>11.5</v>
      </c>
      <c r="N30" s="42">
        <v>3.4</v>
      </c>
      <c r="O30" s="167">
        <f t="shared" si="1"/>
        <v>1472.8</v>
      </c>
      <c r="P30" s="168">
        <f t="shared" si="2"/>
        <v>2000</v>
      </c>
    </row>
    <row r="31" spans="1:16" s="83" customFormat="1" ht="17.75" customHeight="1" thickBot="1">
      <c r="A31" s="155"/>
      <c r="B31" s="355" t="s">
        <v>56</v>
      </c>
      <c r="C31" s="356"/>
      <c r="D31" s="159"/>
      <c r="E31" s="157"/>
      <c r="F31" s="12"/>
      <c r="G31" s="159"/>
      <c r="H31" s="149">
        <f>ROUND(H30*(1+$O$5), -1)</f>
        <v>14890</v>
      </c>
      <c r="I31" s="354"/>
      <c r="J31" s="357" t="s">
        <v>168</v>
      </c>
      <c r="K31" s="358"/>
      <c r="L31" s="51">
        <v>0.25</v>
      </c>
      <c r="M31" s="51">
        <v>1.75</v>
      </c>
      <c r="N31" s="52"/>
      <c r="O31" s="167">
        <f t="shared" si="1"/>
        <v>186</v>
      </c>
      <c r="P31" s="169">
        <f t="shared" si="2"/>
        <v>250</v>
      </c>
    </row>
    <row r="32" spans="1:16" s="83" customFormat="1" ht="18.649999999999999" customHeight="1" thickBot="1">
      <c r="A32" s="155"/>
      <c r="B32" s="382" t="s">
        <v>57</v>
      </c>
      <c r="C32" s="383"/>
      <c r="D32" s="159"/>
      <c r="E32" s="159"/>
      <c r="F32" s="159"/>
      <c r="G32" s="159"/>
      <c r="H32" s="150">
        <f>IF(I28="YES",ROUND(H28*(1+$O$5), -1),0)</f>
        <v>0</v>
      </c>
      <c r="I32" s="102"/>
      <c r="J32" s="384"/>
      <c r="K32" s="384"/>
      <c r="L32" s="166"/>
      <c r="M32" s="157"/>
      <c r="N32" s="158"/>
      <c r="O32" s="159"/>
      <c r="P32" s="155"/>
    </row>
    <row r="33" spans="1:16" s="83" customFormat="1" ht="16" thickBot="1">
      <c r="A33" s="155"/>
      <c r="B33" s="385" t="s">
        <v>167</v>
      </c>
      <c r="C33" s="386"/>
      <c r="D33" s="159"/>
      <c r="E33" s="159"/>
      <c r="F33" s="159"/>
      <c r="G33" s="159"/>
      <c r="H33" s="151">
        <f>ROUND(H29*(1+$O$5), -1)</f>
        <v>0</v>
      </c>
      <c r="I33" s="102"/>
      <c r="J33" s="132"/>
      <c r="K33" s="155"/>
      <c r="L33" s="155"/>
      <c r="M33" s="157"/>
      <c r="N33" s="12"/>
      <c r="O33" s="159"/>
      <c r="P33" s="155"/>
    </row>
    <row r="34" spans="1:16">
      <c r="A34" s="99"/>
      <c r="B34" s="129"/>
      <c r="C34" s="99"/>
      <c r="D34" s="129"/>
      <c r="E34" s="160"/>
      <c r="F34" s="136"/>
      <c r="G34" s="161"/>
      <c r="H34" s="163"/>
      <c r="I34" s="99"/>
      <c r="J34" s="129"/>
      <c r="K34" s="99"/>
      <c r="L34" s="99"/>
      <c r="M34" s="99"/>
      <c r="N34" s="99"/>
      <c r="O34" s="99"/>
      <c r="P34" s="99"/>
    </row>
    <row r="35" spans="1:16" s="83" customFormat="1" ht="17.75" customHeight="1">
      <c r="A35" s="155"/>
      <c r="B35" s="110" t="s">
        <v>216</v>
      </c>
      <c r="C35" s="156"/>
      <c r="D35" s="110" t="s">
        <v>172</v>
      </c>
      <c r="E35" s="160"/>
      <c r="F35" s="162"/>
      <c r="G35" s="159"/>
      <c r="H35" s="163"/>
      <c r="I35" s="155"/>
      <c r="J35" s="110" t="s">
        <v>217</v>
      </c>
      <c r="K35" s="156"/>
      <c r="L35" s="110" t="s">
        <v>172</v>
      </c>
      <c r="M35" s="155"/>
      <c r="N35" s="155"/>
      <c r="O35" s="155"/>
      <c r="P35" s="155"/>
    </row>
    <row r="36" spans="1:16" ht="16" thickBot="1">
      <c r="A36" s="99"/>
      <c r="B36" s="129"/>
      <c r="C36" s="99"/>
      <c r="D36" s="129"/>
      <c r="E36" s="99"/>
      <c r="F36" s="129"/>
      <c r="G36" s="129"/>
      <c r="H36" s="164"/>
      <c r="I36" s="165"/>
      <c r="J36" s="129"/>
      <c r="K36" s="99"/>
      <c r="L36" s="99"/>
      <c r="M36" s="99"/>
      <c r="N36" s="99"/>
      <c r="O36" s="99"/>
      <c r="P36" s="99"/>
    </row>
    <row r="37" spans="1:16" ht="18.649999999999999" customHeight="1">
      <c r="A37" s="99"/>
      <c r="B37" s="387"/>
      <c r="C37" s="388"/>
      <c r="D37" s="388"/>
      <c r="E37" s="388"/>
      <c r="F37" s="388"/>
      <c r="G37" s="388"/>
      <c r="H37" s="389"/>
      <c r="I37" s="99"/>
      <c r="J37" s="387"/>
      <c r="K37" s="388"/>
      <c r="L37" s="388"/>
      <c r="M37" s="388"/>
      <c r="N37" s="388"/>
      <c r="O37" s="388"/>
      <c r="P37" s="389"/>
    </row>
    <row r="38" spans="1:16" ht="18.649999999999999" customHeight="1">
      <c r="A38" s="99"/>
      <c r="B38" s="390"/>
      <c r="C38" s="391"/>
      <c r="D38" s="391"/>
      <c r="E38" s="391"/>
      <c r="F38" s="391"/>
      <c r="G38" s="391"/>
      <c r="H38" s="392"/>
      <c r="I38" s="99"/>
      <c r="J38" s="390"/>
      <c r="K38" s="391"/>
      <c r="L38" s="391"/>
      <c r="M38" s="391"/>
      <c r="N38" s="391"/>
      <c r="O38" s="391"/>
      <c r="P38" s="392"/>
    </row>
    <row r="39" spans="1:16" ht="18.649999999999999" customHeight="1">
      <c r="A39" s="99"/>
      <c r="B39" s="390"/>
      <c r="C39" s="391"/>
      <c r="D39" s="391"/>
      <c r="E39" s="391"/>
      <c r="F39" s="391"/>
      <c r="G39" s="391"/>
      <c r="H39" s="392"/>
      <c r="I39" s="99"/>
      <c r="J39" s="390"/>
      <c r="K39" s="391"/>
      <c r="L39" s="391"/>
      <c r="M39" s="391"/>
      <c r="N39" s="391"/>
      <c r="O39" s="391"/>
      <c r="P39" s="392"/>
    </row>
    <row r="40" spans="1:16" ht="18.649999999999999" customHeight="1">
      <c r="A40" s="99"/>
      <c r="B40" s="390"/>
      <c r="C40" s="391"/>
      <c r="D40" s="391"/>
      <c r="E40" s="391"/>
      <c r="F40" s="391"/>
      <c r="G40" s="391"/>
      <c r="H40" s="392"/>
      <c r="I40" s="99"/>
      <c r="J40" s="390"/>
      <c r="K40" s="391"/>
      <c r="L40" s="391"/>
      <c r="M40" s="391"/>
      <c r="N40" s="391"/>
      <c r="O40" s="391"/>
      <c r="P40" s="392"/>
    </row>
    <row r="41" spans="1:16" ht="18.649999999999999" customHeight="1">
      <c r="A41" s="99"/>
      <c r="B41" s="390"/>
      <c r="C41" s="391"/>
      <c r="D41" s="391"/>
      <c r="E41" s="391"/>
      <c r="F41" s="391"/>
      <c r="G41" s="391"/>
      <c r="H41" s="392"/>
      <c r="I41" s="271"/>
      <c r="J41" s="390"/>
      <c r="K41" s="391"/>
      <c r="L41" s="391"/>
      <c r="M41" s="391"/>
      <c r="N41" s="391"/>
      <c r="O41" s="391"/>
      <c r="P41" s="392"/>
    </row>
    <row r="42" spans="1:16" ht="18.649999999999999" customHeight="1" thickBot="1">
      <c r="A42" s="99"/>
      <c r="B42" s="393"/>
      <c r="C42" s="394"/>
      <c r="D42" s="394"/>
      <c r="E42" s="394"/>
      <c r="F42" s="394"/>
      <c r="G42" s="394"/>
      <c r="H42" s="395"/>
      <c r="I42" s="99"/>
      <c r="J42" s="393"/>
      <c r="K42" s="394"/>
      <c r="L42" s="394"/>
      <c r="M42" s="394"/>
      <c r="N42" s="394"/>
      <c r="O42" s="394"/>
      <c r="P42" s="395"/>
    </row>
    <row r="43" spans="1:16" ht="16" thickBot="1">
      <c r="A43" s="99"/>
      <c r="B43" s="99"/>
      <c r="C43" s="99"/>
      <c r="D43" s="99"/>
      <c r="E43" s="99"/>
      <c r="F43" s="99"/>
      <c r="G43" s="99"/>
      <c r="H43" s="99"/>
      <c r="I43" s="99"/>
      <c r="J43" s="170"/>
      <c r="K43" s="170"/>
      <c r="L43" s="99"/>
      <c r="M43" s="99"/>
      <c r="N43" s="99"/>
      <c r="O43" s="99"/>
      <c r="P43" s="99"/>
    </row>
    <row r="44" spans="1:16" ht="20" customHeight="1" thickBot="1">
      <c r="A44" s="99"/>
      <c r="B44" s="396" t="s">
        <v>185</v>
      </c>
      <c r="C44" s="397"/>
      <c r="D44" s="397"/>
      <c r="E44" s="397"/>
      <c r="F44" s="397"/>
      <c r="G44" s="397"/>
      <c r="H44" s="398"/>
      <c r="I44" s="110"/>
      <c r="J44" s="110"/>
      <c r="K44" s="110"/>
      <c r="L44" s="110"/>
      <c r="M44" s="110"/>
      <c r="N44" s="110"/>
      <c r="O44" s="110"/>
      <c r="P44" s="110"/>
    </row>
    <row r="45" spans="1:16" ht="16" thickBot="1">
      <c r="A45" s="99"/>
      <c r="B45" s="99"/>
      <c r="C45" s="99"/>
      <c r="D45" s="99"/>
      <c r="E45" s="99"/>
      <c r="F45" s="99"/>
      <c r="G45" s="99"/>
      <c r="H45" s="99"/>
      <c r="I45" s="99"/>
      <c r="J45" s="99"/>
      <c r="K45" s="99"/>
      <c r="L45" s="99"/>
      <c r="M45" s="99"/>
      <c r="N45" s="99"/>
      <c r="O45" s="99"/>
      <c r="P45" s="99"/>
    </row>
    <row r="46" spans="1:16" s="83" customFormat="1" ht="19.25" customHeight="1" thickBot="1">
      <c r="A46" s="171"/>
      <c r="B46" s="359" t="s">
        <v>249</v>
      </c>
      <c r="C46" s="360"/>
      <c r="D46" s="360"/>
      <c r="E46" s="360"/>
      <c r="F46" s="360"/>
      <c r="G46" s="360"/>
      <c r="H46" s="361"/>
      <c r="I46" s="172"/>
      <c r="J46" s="103" t="s">
        <v>58</v>
      </c>
      <c r="K46" s="155"/>
      <c r="L46" s="155"/>
      <c r="M46" s="155"/>
      <c r="N46" s="155"/>
      <c r="O46" s="155"/>
      <c r="P46" s="155"/>
    </row>
    <row r="47" spans="1:16">
      <c r="A47" s="173"/>
      <c r="B47" s="108"/>
      <c r="C47" s="108"/>
      <c r="D47" s="108"/>
      <c r="E47" s="108"/>
      <c r="F47" s="174"/>
      <c r="G47" s="174"/>
      <c r="H47" s="175"/>
      <c r="I47" s="175"/>
      <c r="J47" s="99"/>
      <c r="K47" s="99"/>
      <c r="L47" s="99"/>
      <c r="M47" s="99"/>
      <c r="N47" s="99"/>
      <c r="O47" s="99"/>
      <c r="P47" s="99"/>
    </row>
    <row r="48" spans="1:16" ht="21.65" customHeight="1" thickBot="1">
      <c r="A48" s="138"/>
      <c r="B48" s="132" t="s">
        <v>218</v>
      </c>
      <c r="C48" s="132"/>
      <c r="D48" s="110" t="s">
        <v>172</v>
      </c>
      <c r="E48" s="132"/>
      <c r="F48" s="132"/>
      <c r="G48" s="132"/>
      <c r="H48" s="155"/>
      <c r="I48" s="99"/>
      <c r="J48" s="99"/>
      <c r="K48" s="99"/>
      <c r="L48" s="99"/>
      <c r="M48" s="99"/>
      <c r="N48" s="99"/>
      <c r="O48" s="99"/>
      <c r="P48" s="99"/>
    </row>
    <row r="49" spans="1:16" ht="14.15" customHeight="1" thickBot="1">
      <c r="A49" s="138"/>
      <c r="B49" s="362"/>
      <c r="C49" s="363"/>
      <c r="D49" s="363"/>
      <c r="E49" s="363"/>
      <c r="F49" s="363"/>
      <c r="G49" s="363"/>
      <c r="H49" s="364"/>
      <c r="I49" s="99"/>
      <c r="J49" s="321" t="s">
        <v>59</v>
      </c>
      <c r="K49" s="322"/>
      <c r="L49" s="322"/>
      <c r="M49" s="323"/>
      <c r="N49" s="371" t="s">
        <v>60</v>
      </c>
      <c r="O49" s="372"/>
      <c r="P49" s="99"/>
    </row>
    <row r="50" spans="1:16" ht="15.65" customHeight="1" thickBot="1">
      <c r="A50" s="138"/>
      <c r="B50" s="365"/>
      <c r="C50" s="366"/>
      <c r="D50" s="366"/>
      <c r="E50" s="366"/>
      <c r="F50" s="366"/>
      <c r="G50" s="366"/>
      <c r="H50" s="367"/>
      <c r="I50" s="99"/>
      <c r="J50" s="176" t="s">
        <v>244</v>
      </c>
      <c r="K50" s="177"/>
      <c r="L50" s="178" t="s">
        <v>61</v>
      </c>
      <c r="M50" s="179" t="s">
        <v>62</v>
      </c>
      <c r="N50" s="373">
        <v>2080</v>
      </c>
      <c r="O50" s="374"/>
      <c r="P50" s="99"/>
    </row>
    <row r="51" spans="1:16" ht="31.25" customHeight="1">
      <c r="A51" s="138"/>
      <c r="B51" s="365"/>
      <c r="C51" s="366"/>
      <c r="D51" s="366"/>
      <c r="E51" s="366"/>
      <c r="F51" s="366"/>
      <c r="G51" s="366"/>
      <c r="H51" s="367"/>
      <c r="I51" s="99"/>
      <c r="J51" s="180" t="s">
        <v>63</v>
      </c>
      <c r="K51" s="181"/>
      <c r="L51" s="182">
        <v>0.184</v>
      </c>
      <c r="M51" s="183">
        <v>0.19900000000000001</v>
      </c>
      <c r="N51" s="375"/>
      <c r="O51" s="376"/>
      <c r="P51" s="99"/>
    </row>
    <row r="52" spans="1:16" ht="30.65" customHeight="1">
      <c r="A52" s="138"/>
      <c r="B52" s="365"/>
      <c r="C52" s="366"/>
      <c r="D52" s="366"/>
      <c r="E52" s="366"/>
      <c r="F52" s="366"/>
      <c r="G52" s="366"/>
      <c r="H52" s="367"/>
      <c r="I52" s="99"/>
      <c r="J52" s="184" t="s">
        <v>226</v>
      </c>
      <c r="K52" s="185"/>
      <c r="L52" s="186">
        <v>0.16900000000000001</v>
      </c>
      <c r="M52" s="187">
        <v>0.18099999999999999</v>
      </c>
      <c r="N52" s="375"/>
      <c r="O52" s="376"/>
      <c r="P52" s="99"/>
    </row>
    <row r="53" spans="1:16">
      <c r="A53" s="138"/>
      <c r="B53" s="365"/>
      <c r="C53" s="366"/>
      <c r="D53" s="366"/>
      <c r="E53" s="366"/>
      <c r="F53" s="366"/>
      <c r="G53" s="366"/>
      <c r="H53" s="367"/>
      <c r="I53" s="99"/>
      <c r="J53" s="184" t="s">
        <v>64</v>
      </c>
      <c r="K53" s="185"/>
      <c r="L53" s="186">
        <v>0.32900000000000001</v>
      </c>
      <c r="M53" s="187">
        <v>0.35899999999999999</v>
      </c>
      <c r="N53" s="375"/>
      <c r="O53" s="376"/>
      <c r="P53" s="99"/>
    </row>
    <row r="54" spans="1:16" ht="16" thickBot="1">
      <c r="A54" s="138"/>
      <c r="B54" s="368"/>
      <c r="C54" s="369"/>
      <c r="D54" s="369"/>
      <c r="E54" s="369"/>
      <c r="F54" s="369"/>
      <c r="G54" s="369"/>
      <c r="H54" s="370"/>
      <c r="I54" s="99"/>
      <c r="J54" s="188" t="s">
        <v>65</v>
      </c>
      <c r="K54" s="189"/>
      <c r="L54" s="190">
        <v>0.13700000000000001</v>
      </c>
      <c r="M54" s="191">
        <v>0.13700000000000001</v>
      </c>
      <c r="N54" s="377"/>
      <c r="O54" s="378"/>
      <c r="P54" s="99"/>
    </row>
    <row r="55" spans="1:16" ht="18.649999999999999" customHeight="1" thickBot="1">
      <c r="A55" s="138"/>
      <c r="B55" s="129"/>
      <c r="C55" s="129"/>
      <c r="D55" s="129"/>
      <c r="E55" s="129"/>
      <c r="F55" s="129"/>
      <c r="G55" s="129"/>
      <c r="H55" s="99"/>
      <c r="I55" s="99"/>
      <c r="J55" s="99"/>
      <c r="K55" s="192"/>
      <c r="L55" s="192"/>
      <c r="M55" s="193"/>
      <c r="N55" s="132"/>
      <c r="O55" s="99"/>
      <c r="P55" s="99"/>
    </row>
    <row r="56" spans="1:16" ht="35.75" customHeight="1" thickBot="1">
      <c r="A56" s="99"/>
      <c r="B56" s="379" t="s">
        <v>219</v>
      </c>
      <c r="C56" s="380"/>
      <c r="D56" s="380"/>
      <c r="E56" s="381"/>
      <c r="F56" s="99"/>
      <c r="G56" s="99"/>
      <c r="H56" s="99"/>
      <c r="I56" s="99"/>
      <c r="J56" s="194" t="s">
        <v>174</v>
      </c>
      <c r="K56" s="194" t="s">
        <v>66</v>
      </c>
      <c r="L56" s="195"/>
      <c r="M56" s="194" t="s">
        <v>67</v>
      </c>
      <c r="N56" s="321"/>
      <c r="O56" s="323"/>
      <c r="P56" s="99"/>
    </row>
    <row r="57" spans="1:16" ht="18" customHeight="1" thickBot="1">
      <c r="A57" s="99"/>
      <c r="B57" s="196" t="s">
        <v>68</v>
      </c>
      <c r="C57" s="155"/>
      <c r="D57" s="53">
        <v>1</v>
      </c>
      <c r="E57" s="199"/>
      <c r="F57" s="407" t="s">
        <v>69</v>
      </c>
      <c r="G57" s="408"/>
      <c r="H57" s="408"/>
      <c r="I57" s="99"/>
      <c r="J57" s="217">
        <v>400000</v>
      </c>
      <c r="K57" s="54"/>
      <c r="L57" s="218" t="s">
        <v>70</v>
      </c>
      <c r="M57" s="54"/>
      <c r="N57" s="409" t="s">
        <v>70</v>
      </c>
      <c r="O57" s="410"/>
      <c r="P57" s="99"/>
    </row>
    <row r="58" spans="1:16" ht="31.25" customHeight="1" thickBot="1">
      <c r="A58" s="99"/>
      <c r="B58" s="197" t="s">
        <v>71</v>
      </c>
      <c r="C58" s="155"/>
      <c r="D58" s="69">
        <v>1.75</v>
      </c>
      <c r="E58" s="200"/>
      <c r="F58" s="411" t="s">
        <v>72</v>
      </c>
      <c r="G58" s="412"/>
      <c r="H58" s="412"/>
      <c r="I58" s="276"/>
      <c r="J58" s="143" t="s">
        <v>73</v>
      </c>
      <c r="K58" s="143" t="s">
        <v>74</v>
      </c>
      <c r="L58" s="143" t="s">
        <v>75</v>
      </c>
      <c r="M58" s="143" t="s">
        <v>76</v>
      </c>
      <c r="N58" s="143" t="s">
        <v>77</v>
      </c>
      <c r="O58" s="143" t="s">
        <v>181</v>
      </c>
      <c r="P58" s="99"/>
    </row>
    <row r="59" spans="1:16" ht="16" thickBot="1">
      <c r="A59" s="99"/>
      <c r="B59" s="402" t="s">
        <v>78</v>
      </c>
      <c r="C59" s="403"/>
      <c r="D59" s="205"/>
      <c r="E59" s="201">
        <f>SUM(D57*D58)</f>
        <v>1.75</v>
      </c>
      <c r="F59" s="140"/>
      <c r="G59" s="272"/>
      <c r="H59" s="273"/>
      <c r="I59" s="274"/>
      <c r="J59" s="219">
        <f>K57/N50</f>
        <v>0</v>
      </c>
      <c r="K59" s="220">
        <f>O7</f>
        <v>0.08</v>
      </c>
      <c r="L59" s="221">
        <f>+J59*(K59+1)</f>
        <v>0</v>
      </c>
      <c r="M59" s="221">
        <f>+L59*$M$52</f>
        <v>0</v>
      </c>
      <c r="N59" s="221">
        <f>+M59+L59</f>
        <v>0</v>
      </c>
      <c r="O59" s="221">
        <f>+N59*E65</f>
        <v>0</v>
      </c>
      <c r="P59" s="99"/>
    </row>
    <row r="60" spans="1:16" ht="16" thickBot="1">
      <c r="A60" s="99"/>
      <c r="B60" s="413" t="s">
        <v>79</v>
      </c>
      <c r="C60" s="413"/>
      <c r="D60" s="206"/>
      <c r="E60" s="201">
        <f>SUM(D61:D64)</f>
        <v>1</v>
      </c>
      <c r="F60" s="99"/>
      <c r="G60" s="99"/>
      <c r="H60" s="99"/>
      <c r="I60" s="99"/>
      <c r="J60" s="219">
        <f>M57/N50</f>
        <v>0</v>
      </c>
      <c r="K60" s="220">
        <f>O7</f>
        <v>0.08</v>
      </c>
      <c r="L60" s="221">
        <f>+J60*(K60+1)</f>
        <v>0</v>
      </c>
      <c r="M60" s="221">
        <f>+L60*$M$52</f>
        <v>0</v>
      </c>
      <c r="N60" s="221">
        <f>+M60+L60</f>
        <v>0</v>
      </c>
      <c r="O60" s="221">
        <f>+N60*E71</f>
        <v>0</v>
      </c>
      <c r="P60" s="99"/>
    </row>
    <row r="61" spans="1:16" ht="16.75" customHeight="1" thickBot="1">
      <c r="A61" s="99"/>
      <c r="B61" s="197" t="s">
        <v>80</v>
      </c>
      <c r="C61" s="155"/>
      <c r="D61" s="55">
        <v>1</v>
      </c>
      <c r="E61" s="200"/>
      <c r="F61" s="99"/>
      <c r="G61" s="99"/>
      <c r="H61" s="99"/>
      <c r="I61" s="99"/>
      <c r="J61" s="99"/>
      <c r="K61" s="99"/>
      <c r="L61" s="99"/>
      <c r="M61" s="99"/>
      <c r="N61" s="99"/>
      <c r="O61" s="99"/>
      <c r="P61" s="99"/>
    </row>
    <row r="62" spans="1:16" ht="17.75" customHeight="1">
      <c r="A62" s="99"/>
      <c r="B62" s="197" t="s">
        <v>206</v>
      </c>
      <c r="C62" s="198"/>
      <c r="D62" s="56"/>
      <c r="E62" s="202"/>
      <c r="F62" s="414" t="s">
        <v>81</v>
      </c>
      <c r="G62" s="415"/>
      <c r="H62" s="415"/>
      <c r="I62" s="275"/>
      <c r="J62" s="399" t="s">
        <v>175</v>
      </c>
      <c r="K62" s="416" t="s">
        <v>74</v>
      </c>
      <c r="L62" s="419" t="s">
        <v>82</v>
      </c>
      <c r="M62" s="399" t="s">
        <v>76</v>
      </c>
      <c r="N62" s="399" t="s">
        <v>77</v>
      </c>
      <c r="O62" s="399" t="s">
        <v>181</v>
      </c>
      <c r="P62" s="99"/>
    </row>
    <row r="63" spans="1:16" ht="17.75" customHeight="1">
      <c r="A63" s="99"/>
      <c r="B63" s="197" t="s">
        <v>83</v>
      </c>
      <c r="C63" s="198"/>
      <c r="D63" s="56"/>
      <c r="E63" s="202"/>
      <c r="F63" s="99"/>
      <c r="G63" s="99"/>
      <c r="H63" s="99"/>
      <c r="I63" s="99"/>
      <c r="J63" s="400"/>
      <c r="K63" s="417"/>
      <c r="L63" s="420"/>
      <c r="M63" s="400"/>
      <c r="N63" s="400"/>
      <c r="O63" s="400"/>
      <c r="P63" s="99"/>
    </row>
    <row r="64" spans="1:16" ht="17.75" customHeight="1" thickBot="1">
      <c r="A64" s="99"/>
      <c r="B64" s="197" t="s">
        <v>84</v>
      </c>
      <c r="C64" s="198"/>
      <c r="D64" s="56"/>
      <c r="E64" s="203"/>
      <c r="F64" s="99"/>
      <c r="G64" s="99"/>
      <c r="H64" s="99"/>
      <c r="I64" s="99"/>
      <c r="J64" s="401"/>
      <c r="K64" s="418"/>
      <c r="L64" s="421"/>
      <c r="M64" s="401"/>
      <c r="N64" s="401"/>
      <c r="O64" s="401"/>
      <c r="P64" s="99"/>
    </row>
    <row r="65" spans="1:16" ht="16.25" customHeight="1" thickBot="1">
      <c r="A65" s="99"/>
      <c r="B65" s="402" t="s">
        <v>85</v>
      </c>
      <c r="C65" s="403"/>
      <c r="D65" s="86"/>
      <c r="E65" s="204">
        <f>SUM(E59,E60)</f>
        <v>2.75</v>
      </c>
      <c r="F65" s="99"/>
      <c r="G65" s="99"/>
      <c r="H65" s="99"/>
      <c r="I65" s="99"/>
      <c r="J65" s="217">
        <v>96000</v>
      </c>
      <c r="K65" s="404"/>
      <c r="L65" s="405"/>
      <c r="M65" s="405"/>
      <c r="N65" s="405"/>
      <c r="O65" s="406"/>
      <c r="P65" s="99"/>
    </row>
    <row r="66" spans="1:16" ht="18.649999999999999" customHeight="1" thickBot="1">
      <c r="A66" s="99"/>
      <c r="B66" s="379" t="s">
        <v>220</v>
      </c>
      <c r="C66" s="380"/>
      <c r="D66" s="380"/>
      <c r="E66" s="381"/>
      <c r="F66" s="99"/>
      <c r="G66" s="99"/>
      <c r="H66" s="99"/>
      <c r="I66" s="99"/>
      <c r="J66" s="221">
        <f>J65/N50</f>
        <v>46.153846153846153</v>
      </c>
      <c r="K66" s="220">
        <f>O7</f>
        <v>0.08</v>
      </c>
      <c r="L66" s="221">
        <f>+J66*(K66+1)</f>
        <v>49.846153846153847</v>
      </c>
      <c r="M66" s="221">
        <f>+L66*$M$53</f>
        <v>17.894769230769231</v>
      </c>
      <c r="N66" s="221">
        <f>+M66+L66</f>
        <v>67.740923076923082</v>
      </c>
      <c r="O66" s="221">
        <f>+N66*F97</f>
        <v>711.27969230769236</v>
      </c>
      <c r="P66" s="99"/>
    </row>
    <row r="67" spans="1:16" ht="16.75" customHeight="1" thickBot="1">
      <c r="A67" s="99"/>
      <c r="B67" s="207" t="s">
        <v>68</v>
      </c>
      <c r="C67" s="208"/>
      <c r="D67" s="57">
        <v>1</v>
      </c>
      <c r="E67" s="209"/>
      <c r="F67" s="407" t="s">
        <v>86</v>
      </c>
      <c r="G67" s="408"/>
      <c r="H67" s="408"/>
      <c r="I67" s="99"/>
      <c r="J67" s="222"/>
      <c r="K67" s="223"/>
      <c r="L67" s="222"/>
      <c r="M67" s="222"/>
      <c r="N67" s="222"/>
      <c r="O67" s="222"/>
      <c r="P67" s="99"/>
    </row>
    <row r="68" spans="1:16" ht="26" customHeight="1">
      <c r="A68" s="99"/>
      <c r="B68" s="430" t="s">
        <v>87</v>
      </c>
      <c r="C68" s="432"/>
      <c r="D68" s="56">
        <v>0.5</v>
      </c>
      <c r="E68" s="210"/>
      <c r="F68" s="411" t="s">
        <v>72</v>
      </c>
      <c r="G68" s="412"/>
      <c r="H68" s="412"/>
      <c r="I68" s="276"/>
      <c r="J68" s="399" t="s">
        <v>176</v>
      </c>
      <c r="K68" s="416" t="s">
        <v>74</v>
      </c>
      <c r="L68" s="419" t="s">
        <v>82</v>
      </c>
      <c r="M68" s="399" t="s">
        <v>76</v>
      </c>
      <c r="N68" s="399" t="s">
        <v>77</v>
      </c>
      <c r="O68" s="399" t="s">
        <v>181</v>
      </c>
      <c r="P68" s="99"/>
    </row>
    <row r="69" spans="1:16" ht="26" customHeight="1" thickBot="1">
      <c r="A69" s="99"/>
      <c r="B69" s="402" t="s">
        <v>88</v>
      </c>
      <c r="C69" s="403"/>
      <c r="D69" s="211"/>
      <c r="E69" s="201">
        <f>D67*D68</f>
        <v>0.5</v>
      </c>
      <c r="F69" s="99"/>
      <c r="G69" s="99"/>
      <c r="H69" s="99"/>
      <c r="I69" s="99"/>
      <c r="J69" s="400"/>
      <c r="K69" s="417"/>
      <c r="L69" s="420"/>
      <c r="M69" s="400"/>
      <c r="N69" s="400"/>
      <c r="O69" s="400"/>
      <c r="P69" s="99"/>
    </row>
    <row r="70" spans="1:16" ht="26" customHeight="1" thickBot="1">
      <c r="A70" s="99"/>
      <c r="B70" s="212" t="s">
        <v>89</v>
      </c>
      <c r="C70" s="75"/>
      <c r="D70" s="58"/>
      <c r="E70" s="206">
        <f>D70</f>
        <v>0</v>
      </c>
      <c r="F70" s="430" t="s">
        <v>90</v>
      </c>
      <c r="G70" s="431"/>
      <c r="H70" s="431"/>
      <c r="I70" s="99"/>
      <c r="J70" s="401"/>
      <c r="K70" s="418"/>
      <c r="L70" s="421"/>
      <c r="M70" s="401"/>
      <c r="N70" s="401"/>
      <c r="O70" s="401"/>
      <c r="P70" s="99"/>
    </row>
    <row r="71" spans="1:16" ht="19.5" customHeight="1" thickBot="1">
      <c r="A71" s="99"/>
      <c r="B71" s="402" t="s">
        <v>91</v>
      </c>
      <c r="C71" s="403"/>
      <c r="D71" s="277"/>
      <c r="E71" s="204">
        <f>SUM(E69,D70)</f>
        <v>0.5</v>
      </c>
      <c r="F71" s="99"/>
      <c r="G71" s="99"/>
      <c r="H71" s="99"/>
      <c r="I71" s="99"/>
      <c r="J71" s="224">
        <v>64000</v>
      </c>
      <c r="K71" s="404"/>
      <c r="L71" s="405"/>
      <c r="M71" s="405"/>
      <c r="N71" s="405"/>
      <c r="O71" s="406"/>
      <c r="P71" s="99"/>
    </row>
    <row r="72" spans="1:16" ht="18" customHeight="1" thickBot="1">
      <c r="A72" s="129"/>
      <c r="B72" s="213" t="s">
        <v>182</v>
      </c>
      <c r="C72" s="214"/>
      <c r="D72" s="214"/>
      <c r="E72" s="215"/>
      <c r="F72" s="216">
        <f>SUM(E65,E71)</f>
        <v>3.25</v>
      </c>
      <c r="G72" s="108"/>
      <c r="H72" s="99"/>
      <c r="I72" s="99"/>
      <c r="J72" s="221">
        <f>J71/N50</f>
        <v>30.76923076923077</v>
      </c>
      <c r="K72" s="220">
        <f>O7</f>
        <v>0.08</v>
      </c>
      <c r="L72" s="221">
        <f>+J72*(K72+1)</f>
        <v>33.230769230769234</v>
      </c>
      <c r="M72" s="221">
        <f>+L72*$M$53</f>
        <v>11.929846153846155</v>
      </c>
      <c r="N72" s="221">
        <f>+M72+L72</f>
        <v>45.16061538461539</v>
      </c>
      <c r="O72" s="221">
        <f>+N72*F123</f>
        <v>112.90153846153848</v>
      </c>
      <c r="P72" s="99"/>
    </row>
    <row r="73" spans="1:16" ht="16" thickBot="1">
      <c r="A73" s="108"/>
      <c r="B73" s="105"/>
      <c r="C73" s="105"/>
      <c r="D73" s="105"/>
      <c r="E73" s="105"/>
      <c r="F73" s="108"/>
      <c r="G73" s="108"/>
      <c r="H73" s="99"/>
      <c r="I73" s="99"/>
      <c r="J73" s="161"/>
      <c r="K73" s="161"/>
      <c r="L73" s="99"/>
      <c r="M73" s="99"/>
      <c r="N73" s="99"/>
      <c r="O73" s="99"/>
      <c r="P73" s="99"/>
    </row>
    <row r="74" spans="1:16" ht="47" customHeight="1" thickBot="1">
      <c r="A74" s="138"/>
      <c r="B74" s="422" t="s">
        <v>184</v>
      </c>
      <c r="C74" s="423"/>
      <c r="D74" s="423"/>
      <c r="E74" s="423"/>
      <c r="F74" s="423"/>
      <c r="G74" s="423"/>
      <c r="H74" s="424"/>
      <c r="I74" s="173"/>
      <c r="J74" s="225" t="s">
        <v>92</v>
      </c>
      <c r="K74" s="226" t="s">
        <v>74</v>
      </c>
      <c r="L74" s="227" t="s">
        <v>82</v>
      </c>
      <c r="M74" s="225" t="s">
        <v>76</v>
      </c>
      <c r="N74" s="225" t="s">
        <v>77</v>
      </c>
      <c r="O74" s="225" t="s">
        <v>181</v>
      </c>
      <c r="P74" s="99"/>
    </row>
    <row r="75" spans="1:16" ht="18" customHeight="1" thickBot="1">
      <c r="A75" s="138"/>
      <c r="B75" s="129"/>
      <c r="C75" s="129"/>
      <c r="D75" s="129"/>
      <c r="E75" s="129"/>
      <c r="F75" s="129"/>
      <c r="G75" s="129"/>
      <c r="H75" s="99"/>
      <c r="I75" s="228"/>
      <c r="J75" s="76"/>
      <c r="K75" s="304"/>
      <c r="L75" s="305"/>
      <c r="M75" s="305"/>
      <c r="N75" s="305"/>
      <c r="O75" s="306"/>
      <c r="P75" s="99"/>
    </row>
    <row r="76" spans="1:16" ht="20.75" customHeight="1" thickBot="1">
      <c r="A76" s="138"/>
      <c r="B76" s="132" t="s">
        <v>218</v>
      </c>
      <c r="C76" s="132"/>
      <c r="D76" s="110" t="s">
        <v>172</v>
      </c>
      <c r="E76" s="132"/>
      <c r="F76" s="132"/>
      <c r="G76" s="132"/>
      <c r="H76" s="155"/>
      <c r="I76" s="99"/>
      <c r="J76" s="221">
        <f>J75/N50</f>
        <v>0</v>
      </c>
      <c r="K76" s="220">
        <f>O7</f>
        <v>0.08</v>
      </c>
      <c r="L76" s="221">
        <f>+J76*(K76+1)</f>
        <v>0</v>
      </c>
      <c r="M76" s="221">
        <f>+L76*$M$53</f>
        <v>0</v>
      </c>
      <c r="N76" s="221">
        <f>+M76+L76</f>
        <v>0</v>
      </c>
      <c r="O76" s="221">
        <f>+N76*F149</f>
        <v>0</v>
      </c>
      <c r="P76" s="99"/>
    </row>
    <row r="77" spans="1:16" ht="14.75" customHeight="1" thickBot="1">
      <c r="A77" s="138"/>
      <c r="B77" s="362"/>
      <c r="C77" s="363"/>
      <c r="D77" s="363"/>
      <c r="E77" s="363"/>
      <c r="F77" s="363"/>
      <c r="G77" s="363"/>
      <c r="H77" s="364"/>
      <c r="I77" s="99"/>
      <c r="J77" s="105"/>
      <c r="K77" s="425"/>
      <c r="L77" s="425"/>
      <c r="M77" s="425"/>
      <c r="N77" s="425"/>
      <c r="O77" s="425"/>
    </row>
    <row r="78" spans="1:16" ht="18" customHeight="1" thickBot="1">
      <c r="A78" s="138"/>
      <c r="B78" s="365"/>
      <c r="C78" s="366"/>
      <c r="D78" s="366"/>
      <c r="E78" s="366"/>
      <c r="F78" s="366"/>
      <c r="G78" s="366"/>
      <c r="H78" s="367"/>
      <c r="I78" s="99"/>
      <c r="J78" s="321" t="s">
        <v>252</v>
      </c>
      <c r="K78" s="322"/>
      <c r="L78" s="322"/>
      <c r="M78" s="322"/>
      <c r="N78" s="322"/>
      <c r="O78" s="323"/>
      <c r="P78" s="99"/>
    </row>
    <row r="79" spans="1:16" ht="18" customHeight="1">
      <c r="A79" s="138"/>
      <c r="B79" s="365"/>
      <c r="C79" s="366"/>
      <c r="D79" s="366"/>
      <c r="E79" s="366"/>
      <c r="F79" s="366"/>
      <c r="G79" s="366"/>
      <c r="H79" s="367"/>
      <c r="I79" s="99"/>
      <c r="J79" s="278" t="s">
        <v>253</v>
      </c>
      <c r="K79" s="433" t="s">
        <v>254</v>
      </c>
      <c r="L79" s="433"/>
      <c r="M79" s="434" t="s">
        <v>255</v>
      </c>
      <c r="N79" s="434"/>
      <c r="O79" s="435"/>
      <c r="P79" s="99"/>
    </row>
    <row r="80" spans="1:16" ht="18" customHeight="1">
      <c r="A80" s="138"/>
      <c r="B80" s="365"/>
      <c r="C80" s="366"/>
      <c r="D80" s="366"/>
      <c r="E80" s="366"/>
      <c r="F80" s="366"/>
      <c r="G80" s="366"/>
      <c r="H80" s="367"/>
      <c r="I80" s="129"/>
      <c r="J80" s="279" t="s">
        <v>256</v>
      </c>
      <c r="K80" s="436" t="s">
        <v>257</v>
      </c>
      <c r="L80" s="436"/>
      <c r="M80" s="437" t="s">
        <v>258</v>
      </c>
      <c r="N80" s="437"/>
      <c r="O80" s="438"/>
      <c r="P80" s="99"/>
    </row>
    <row r="81" spans="1:23" ht="18" customHeight="1" thickBot="1">
      <c r="A81" s="138"/>
      <c r="B81" s="365"/>
      <c r="C81" s="366"/>
      <c r="D81" s="366"/>
      <c r="E81" s="366"/>
      <c r="F81" s="366"/>
      <c r="G81" s="366"/>
      <c r="H81" s="367"/>
      <c r="I81" s="99"/>
      <c r="J81" s="280" t="s">
        <v>259</v>
      </c>
      <c r="K81" s="537" t="s">
        <v>257</v>
      </c>
      <c r="L81" s="537"/>
      <c r="M81" s="538" t="s">
        <v>258</v>
      </c>
      <c r="N81" s="538"/>
      <c r="O81" s="539"/>
      <c r="P81" s="99"/>
    </row>
    <row r="82" spans="1:23" ht="14.75" customHeight="1" thickBot="1">
      <c r="A82" s="138"/>
      <c r="B82" s="368"/>
      <c r="C82" s="369"/>
      <c r="D82" s="369"/>
      <c r="E82" s="369"/>
      <c r="F82" s="369"/>
      <c r="G82" s="369"/>
      <c r="H82" s="370"/>
      <c r="I82" s="99"/>
      <c r="J82" s="99"/>
      <c r="K82" s="129"/>
      <c r="L82" s="99"/>
      <c r="M82" s="99"/>
      <c r="N82" s="99"/>
      <c r="O82" s="99"/>
      <c r="P82" s="99"/>
    </row>
    <row r="83" spans="1:23" ht="16" thickBot="1">
      <c r="A83" s="138"/>
      <c r="B83" s="129"/>
      <c r="C83" s="129"/>
      <c r="D83" s="129"/>
      <c r="E83" s="129"/>
      <c r="F83" s="129"/>
      <c r="G83" s="129"/>
      <c r="H83" s="99"/>
      <c r="I83" s="99"/>
      <c r="J83" s="426"/>
      <c r="K83" s="426"/>
      <c r="L83" s="426"/>
      <c r="M83" s="426"/>
      <c r="N83" s="426"/>
      <c r="O83" s="426"/>
      <c r="P83" s="426"/>
      <c r="Q83" s="87"/>
      <c r="R83" s="87"/>
      <c r="S83" s="87"/>
      <c r="T83" s="87"/>
      <c r="U83" s="87"/>
      <c r="V83" s="87"/>
      <c r="W83" s="87"/>
    </row>
    <row r="84" spans="1:23" ht="34.5" customHeight="1" thickBot="1">
      <c r="A84" s="99"/>
      <c r="B84" s="427" t="s">
        <v>93</v>
      </c>
      <c r="C84" s="428"/>
      <c r="D84" s="428"/>
      <c r="E84" s="429"/>
      <c r="F84" s="99"/>
      <c r="G84" s="99"/>
      <c r="H84" s="99"/>
      <c r="I84" s="99"/>
      <c r="J84" s="321" t="s">
        <v>94</v>
      </c>
      <c r="K84" s="322"/>
      <c r="L84" s="322"/>
      <c r="M84" s="322"/>
      <c r="N84" s="323"/>
      <c r="O84" s="110"/>
      <c r="P84" s="110"/>
    </row>
    <row r="85" spans="1:23" ht="16" thickBot="1">
      <c r="A85" s="99"/>
      <c r="B85" s="452" t="s">
        <v>68</v>
      </c>
      <c r="C85" s="453"/>
      <c r="D85" s="59">
        <v>1</v>
      </c>
      <c r="E85" s="235"/>
      <c r="F85" s="407" t="s">
        <v>69</v>
      </c>
      <c r="G85" s="408"/>
      <c r="H85" s="408"/>
      <c r="I85" s="99"/>
      <c r="J85" s="454" t="s">
        <v>177</v>
      </c>
      <c r="K85" s="455"/>
      <c r="L85" s="455"/>
      <c r="M85" s="455"/>
      <c r="N85" s="456"/>
      <c r="O85" s="105"/>
      <c r="P85" s="105"/>
    </row>
    <row r="86" spans="1:23" ht="32.75" customHeight="1" thickBot="1">
      <c r="A86" s="99"/>
      <c r="B86" s="430" t="s">
        <v>71</v>
      </c>
      <c r="C86" s="432"/>
      <c r="D86" s="70">
        <v>8</v>
      </c>
      <c r="E86" s="200"/>
      <c r="F86" s="457" t="s">
        <v>227</v>
      </c>
      <c r="G86" s="458"/>
      <c r="H86" s="458"/>
      <c r="I86" s="276"/>
      <c r="J86" s="379" t="s">
        <v>95</v>
      </c>
      <c r="K86" s="380"/>
      <c r="L86" s="459"/>
      <c r="M86" s="263" t="s">
        <v>96</v>
      </c>
      <c r="N86" s="292" t="s">
        <v>97</v>
      </c>
      <c r="O86" s="244"/>
      <c r="P86" s="244"/>
    </row>
    <row r="87" spans="1:23">
      <c r="A87" s="99"/>
      <c r="B87" s="439" t="s">
        <v>78</v>
      </c>
      <c r="C87" s="440"/>
      <c r="D87" s="233"/>
      <c r="E87" s="236">
        <f>SUM(D85*D86)</f>
        <v>8</v>
      </c>
      <c r="F87" s="9"/>
      <c r="G87" s="9"/>
      <c r="H87" s="9"/>
      <c r="I87" s="276"/>
      <c r="J87" s="441" t="s">
        <v>6</v>
      </c>
      <c r="K87" s="442"/>
      <c r="L87" s="443"/>
      <c r="M87" s="281">
        <v>5500</v>
      </c>
      <c r="N87" s="282">
        <f>M87</f>
        <v>5500</v>
      </c>
      <c r="O87" s="222"/>
      <c r="P87" s="222"/>
    </row>
    <row r="88" spans="1:23" ht="17" customHeight="1">
      <c r="A88" s="99"/>
      <c r="B88" s="413" t="s">
        <v>79</v>
      </c>
      <c r="C88" s="413"/>
      <c r="D88" s="234"/>
      <c r="E88" s="236">
        <f>SUM(D89:D91)</f>
        <v>2.5</v>
      </c>
      <c r="F88" s="9"/>
      <c r="G88" s="9"/>
      <c r="H88" s="9"/>
      <c r="I88" s="276"/>
      <c r="J88" s="444" t="s">
        <v>98</v>
      </c>
      <c r="K88" s="445"/>
      <c r="L88" s="446"/>
      <c r="M88" s="283">
        <v>1350</v>
      </c>
      <c r="N88" s="284">
        <f t="shared" ref="N88" si="3">M88</f>
        <v>1350</v>
      </c>
      <c r="O88" s="99"/>
      <c r="P88" s="99"/>
    </row>
    <row r="89" spans="1:23" ht="15.65" customHeight="1">
      <c r="A89" s="99"/>
      <c r="B89" s="447" t="s">
        <v>80</v>
      </c>
      <c r="C89" s="448"/>
      <c r="D89" s="70">
        <v>2.5</v>
      </c>
      <c r="E89" s="237"/>
      <c r="F89" s="290"/>
      <c r="G89" s="291"/>
      <c r="H89" s="291"/>
      <c r="I89" s="99"/>
      <c r="J89" s="449" t="s">
        <v>99</v>
      </c>
      <c r="K89" s="450"/>
      <c r="L89" s="451"/>
      <c r="M89" s="283">
        <v>3000</v>
      </c>
      <c r="N89" s="284">
        <f t="shared" ref="N89:N96" si="4">M89</f>
        <v>3000</v>
      </c>
      <c r="O89" s="99"/>
      <c r="P89" s="99"/>
    </row>
    <row r="90" spans="1:23" ht="15.65" customHeight="1">
      <c r="A90" s="99"/>
      <c r="B90" s="197" t="s">
        <v>206</v>
      </c>
      <c r="C90" s="198"/>
      <c r="D90" s="60"/>
      <c r="E90" s="238"/>
      <c r="F90" s="414" t="s">
        <v>81</v>
      </c>
      <c r="G90" s="415"/>
      <c r="H90" s="415"/>
      <c r="I90" s="275"/>
      <c r="J90" s="449" t="s">
        <v>100</v>
      </c>
      <c r="K90" s="450"/>
      <c r="L90" s="451"/>
      <c r="M90" s="283">
        <v>1300</v>
      </c>
      <c r="N90" s="284">
        <f t="shared" si="4"/>
        <v>1300</v>
      </c>
      <c r="O90" s="99"/>
      <c r="P90" s="99"/>
    </row>
    <row r="91" spans="1:23" ht="15.65" customHeight="1">
      <c r="A91" s="99"/>
      <c r="B91" s="197" t="s">
        <v>101</v>
      </c>
      <c r="C91" s="198"/>
      <c r="D91" s="60"/>
      <c r="E91" s="238"/>
      <c r="F91" s="99"/>
      <c r="G91" s="99"/>
      <c r="H91" s="99"/>
      <c r="I91" s="99"/>
      <c r="J91" s="345" t="s">
        <v>102</v>
      </c>
      <c r="K91" s="464"/>
      <c r="L91" s="346"/>
      <c r="M91" s="283">
        <v>1800</v>
      </c>
      <c r="N91" s="284">
        <f t="shared" si="4"/>
        <v>1800</v>
      </c>
      <c r="O91" s="99"/>
      <c r="P91" s="99"/>
    </row>
    <row r="92" spans="1:23" ht="15.65" customHeight="1">
      <c r="A92" s="99"/>
      <c r="B92" s="197" t="s">
        <v>103</v>
      </c>
      <c r="C92" s="198"/>
      <c r="D92" s="60"/>
      <c r="E92" s="238"/>
      <c r="F92" s="99"/>
      <c r="G92" s="99"/>
      <c r="H92" s="99"/>
      <c r="I92" s="99"/>
      <c r="J92" s="449" t="s">
        <v>104</v>
      </c>
      <c r="K92" s="450"/>
      <c r="L92" s="451"/>
      <c r="M92" s="283">
        <v>550</v>
      </c>
      <c r="N92" s="284">
        <f t="shared" si="4"/>
        <v>550</v>
      </c>
      <c r="O92" s="99"/>
      <c r="P92" s="99"/>
    </row>
    <row r="93" spans="1:23" ht="15.65" customHeight="1">
      <c r="A93" s="99"/>
      <c r="B93" s="468" t="s">
        <v>186</v>
      </c>
      <c r="C93" s="469"/>
      <c r="D93" s="288"/>
      <c r="E93" s="236">
        <f>D94*D95</f>
        <v>0</v>
      </c>
      <c r="F93" s="407" t="s">
        <v>105</v>
      </c>
      <c r="G93" s="408"/>
      <c r="H93" s="408"/>
      <c r="I93" s="99"/>
      <c r="J93" s="449" t="s">
        <v>106</v>
      </c>
      <c r="K93" s="450"/>
      <c r="L93" s="451"/>
      <c r="M93" s="283">
        <v>250</v>
      </c>
      <c r="N93" s="284">
        <f t="shared" si="4"/>
        <v>250</v>
      </c>
      <c r="O93" s="99"/>
      <c r="P93" s="99"/>
    </row>
    <row r="94" spans="1:23" ht="15.65" customHeight="1">
      <c r="A94" s="99"/>
      <c r="B94" s="407" t="s">
        <v>107</v>
      </c>
      <c r="C94" s="460"/>
      <c r="D94" s="60"/>
      <c r="E94" s="238"/>
      <c r="F94" s="99"/>
      <c r="G94" s="99"/>
      <c r="H94" s="99"/>
      <c r="I94" s="99"/>
      <c r="J94" s="461" t="s">
        <v>108</v>
      </c>
      <c r="K94" s="462"/>
      <c r="L94" s="463"/>
      <c r="M94" s="285">
        <v>1500</v>
      </c>
      <c r="N94" s="284">
        <f t="shared" si="4"/>
        <v>1500</v>
      </c>
      <c r="O94" s="99"/>
      <c r="P94" s="99"/>
    </row>
    <row r="95" spans="1:23" ht="15.65" customHeight="1" thickBot="1">
      <c r="A95" s="99"/>
      <c r="B95" s="407" t="s">
        <v>109</v>
      </c>
      <c r="C95" s="460"/>
      <c r="D95" s="60"/>
      <c r="E95" s="238"/>
      <c r="F95" s="99"/>
      <c r="G95" s="99"/>
      <c r="H95" s="99"/>
      <c r="I95" s="248"/>
      <c r="J95" s="345" t="s">
        <v>110</v>
      </c>
      <c r="K95" s="464"/>
      <c r="L95" s="346"/>
      <c r="M95" s="283">
        <v>1200</v>
      </c>
      <c r="N95" s="284">
        <f t="shared" si="4"/>
        <v>1200</v>
      </c>
      <c r="O95" s="99"/>
      <c r="P95" s="99"/>
    </row>
    <row r="96" spans="1:23" ht="18" customHeight="1" thickBot="1">
      <c r="A96" s="99"/>
      <c r="B96" s="230" t="s">
        <v>89</v>
      </c>
      <c r="C96" s="61"/>
      <c r="D96" s="62"/>
      <c r="E96" s="239">
        <f>D96</f>
        <v>0</v>
      </c>
      <c r="F96" s="430" t="s">
        <v>90</v>
      </c>
      <c r="G96" s="431"/>
      <c r="H96" s="431"/>
      <c r="I96" s="99"/>
      <c r="J96" s="465" t="s">
        <v>111</v>
      </c>
      <c r="K96" s="466"/>
      <c r="L96" s="467"/>
      <c r="M96" s="286">
        <v>700</v>
      </c>
      <c r="N96" s="287">
        <f t="shared" si="4"/>
        <v>700</v>
      </c>
      <c r="O96" s="99"/>
      <c r="P96" s="99"/>
    </row>
    <row r="97" spans="1:16" ht="16" thickBot="1">
      <c r="A97" s="129"/>
      <c r="B97" s="213" t="s">
        <v>183</v>
      </c>
      <c r="C97" s="214"/>
      <c r="D97" s="231"/>
      <c r="E97" s="232"/>
      <c r="F97" s="216">
        <f>SUM(E87,E88,E93,E96)</f>
        <v>10.5</v>
      </c>
      <c r="G97" s="108"/>
      <c r="H97" s="240"/>
      <c r="I97" s="99"/>
      <c r="J97" s="99"/>
      <c r="K97" s="99"/>
      <c r="L97" s="99"/>
      <c r="M97" s="99"/>
      <c r="N97" s="99"/>
      <c r="O97" s="99"/>
      <c r="P97" s="99"/>
    </row>
    <row r="98" spans="1:16" ht="16" thickBot="1">
      <c r="A98" s="99"/>
      <c r="B98" s="99"/>
      <c r="C98" s="99"/>
      <c r="D98" s="99"/>
      <c r="E98" s="99"/>
      <c r="F98" s="99"/>
      <c r="G98" s="99"/>
      <c r="H98" s="99"/>
      <c r="I98" s="241"/>
      <c r="J98" s="99"/>
      <c r="K98" s="99"/>
      <c r="L98" s="99"/>
      <c r="M98" s="99"/>
      <c r="N98" s="99"/>
      <c r="O98" s="99"/>
      <c r="P98" s="99"/>
    </row>
    <row r="99" spans="1:16" s="83" customFormat="1" ht="20" customHeight="1" thickBot="1">
      <c r="A99" s="171"/>
      <c r="B99" s="422" t="s">
        <v>160</v>
      </c>
      <c r="C99" s="423"/>
      <c r="D99" s="423"/>
      <c r="E99" s="423"/>
      <c r="F99" s="423"/>
      <c r="G99" s="423"/>
      <c r="H99" s="424"/>
      <c r="I99" s="242"/>
      <c r="J99" s="321" t="s">
        <v>178</v>
      </c>
      <c r="K99" s="322"/>
      <c r="L99" s="322"/>
      <c r="M99" s="322"/>
      <c r="N99" s="323"/>
      <c r="O99" s="110"/>
      <c r="P99" s="110"/>
    </row>
    <row r="100" spans="1:16">
      <c r="A100" s="138"/>
      <c r="B100" s="243"/>
      <c r="C100" s="243"/>
      <c r="D100" s="243"/>
      <c r="E100" s="243"/>
      <c r="F100" s="243"/>
      <c r="G100" s="243"/>
      <c r="H100" s="243"/>
      <c r="I100" s="173"/>
      <c r="J100" s="229"/>
      <c r="K100" s="229"/>
      <c r="L100" s="229"/>
      <c r="M100" s="229"/>
      <c r="N100" s="229"/>
      <c r="O100" s="229"/>
      <c r="P100" s="229"/>
    </row>
    <row r="101" spans="1:16">
      <c r="A101" s="129"/>
      <c r="B101" s="129"/>
      <c r="C101" s="129"/>
      <c r="D101" s="99"/>
      <c r="E101" s="99"/>
      <c r="F101" s="99"/>
      <c r="G101" s="99"/>
      <c r="H101" s="99"/>
      <c r="I101" s="99"/>
      <c r="J101" s="99"/>
      <c r="K101" s="99"/>
      <c r="L101" s="99"/>
      <c r="M101" s="99"/>
      <c r="N101" s="99"/>
      <c r="O101" s="99"/>
      <c r="P101" s="99"/>
    </row>
    <row r="102" spans="1:16" ht="21" customHeight="1" thickBot="1">
      <c r="A102" s="129"/>
      <c r="B102" s="132" t="s">
        <v>218</v>
      </c>
      <c r="C102" s="132"/>
      <c r="D102" s="110" t="s">
        <v>172</v>
      </c>
      <c r="E102" s="155"/>
      <c r="F102" s="155"/>
      <c r="G102" s="155"/>
      <c r="H102" s="155"/>
      <c r="I102" s="105"/>
      <c r="J102" s="426"/>
      <c r="K102" s="426"/>
      <c r="L102" s="426"/>
      <c r="M102" s="244"/>
      <c r="N102" s="244"/>
      <c r="O102" s="99"/>
      <c r="P102" s="99"/>
    </row>
    <row r="103" spans="1:16" ht="16.25" customHeight="1" thickBot="1">
      <c r="A103" s="78"/>
      <c r="B103" s="470"/>
      <c r="C103" s="471"/>
      <c r="D103" s="471"/>
      <c r="E103" s="471"/>
      <c r="F103" s="471"/>
      <c r="G103" s="471"/>
      <c r="H103" s="472"/>
      <c r="I103" s="108"/>
      <c r="J103" s="321" t="s">
        <v>95</v>
      </c>
      <c r="K103" s="322"/>
      <c r="L103" s="323"/>
      <c r="M103" s="194" t="s">
        <v>96</v>
      </c>
      <c r="N103" s="194" t="s">
        <v>97</v>
      </c>
      <c r="O103" s="99"/>
      <c r="P103" s="99"/>
    </row>
    <row r="104" spans="1:16" ht="16.25" customHeight="1">
      <c r="A104" s="78"/>
      <c r="B104" s="473"/>
      <c r="C104" s="474"/>
      <c r="D104" s="474"/>
      <c r="E104" s="474"/>
      <c r="F104" s="474"/>
      <c r="G104" s="474"/>
      <c r="H104" s="475"/>
      <c r="I104" s="80"/>
      <c r="J104" s="479" t="s">
        <v>8</v>
      </c>
      <c r="K104" s="480"/>
      <c r="L104" s="481"/>
      <c r="M104" s="251">
        <v>1400</v>
      </c>
      <c r="N104" s="252">
        <f t="shared" ref="N104:N119" si="5">ROUND(M104*(1+$O$5), -1)</f>
        <v>1900</v>
      </c>
      <c r="O104" s="99"/>
      <c r="P104" s="99"/>
    </row>
    <row r="105" spans="1:16" ht="16.25" customHeight="1">
      <c r="A105" s="78"/>
      <c r="B105" s="473"/>
      <c r="C105" s="474"/>
      <c r="D105" s="474"/>
      <c r="E105" s="474"/>
      <c r="F105" s="474"/>
      <c r="G105" s="474"/>
      <c r="H105" s="475"/>
      <c r="I105" s="80"/>
      <c r="J105" s="482" t="s">
        <v>9</v>
      </c>
      <c r="K105" s="483"/>
      <c r="L105" s="484"/>
      <c r="M105" s="253">
        <v>200</v>
      </c>
      <c r="N105" s="252">
        <f t="shared" si="5"/>
        <v>270</v>
      </c>
      <c r="O105" s="99"/>
      <c r="P105" s="99"/>
    </row>
    <row r="106" spans="1:16" ht="16.25" customHeight="1">
      <c r="A106" s="78"/>
      <c r="B106" s="473"/>
      <c r="C106" s="474"/>
      <c r="D106" s="474"/>
      <c r="E106" s="474"/>
      <c r="F106" s="474"/>
      <c r="G106" s="474"/>
      <c r="H106" s="475"/>
      <c r="I106" s="78"/>
      <c r="J106" s="482" t="s">
        <v>112</v>
      </c>
      <c r="K106" s="483"/>
      <c r="L106" s="484"/>
      <c r="M106" s="254">
        <v>1380</v>
      </c>
      <c r="N106" s="252">
        <f t="shared" si="5"/>
        <v>1880</v>
      </c>
      <c r="O106" s="99"/>
      <c r="P106" s="99"/>
    </row>
    <row r="107" spans="1:16" ht="16.25" customHeight="1">
      <c r="A107" s="78"/>
      <c r="B107" s="473"/>
      <c r="C107" s="474"/>
      <c r="D107" s="474"/>
      <c r="E107" s="474"/>
      <c r="F107" s="474"/>
      <c r="G107" s="474"/>
      <c r="H107" s="475"/>
      <c r="I107" s="80"/>
      <c r="J107" s="482" t="s">
        <v>113</v>
      </c>
      <c r="K107" s="483"/>
      <c r="L107" s="484"/>
      <c r="M107" s="254">
        <v>1380</v>
      </c>
      <c r="N107" s="252">
        <f t="shared" si="5"/>
        <v>1880</v>
      </c>
      <c r="O107" s="99"/>
      <c r="P107" s="99"/>
    </row>
    <row r="108" spans="1:16" ht="16.25" customHeight="1" thickBot="1">
      <c r="A108" s="78"/>
      <c r="B108" s="476"/>
      <c r="C108" s="477"/>
      <c r="D108" s="477"/>
      <c r="E108" s="477"/>
      <c r="F108" s="477"/>
      <c r="G108" s="477"/>
      <c r="H108" s="478"/>
      <c r="I108" s="108"/>
      <c r="J108" s="461" t="s">
        <v>10</v>
      </c>
      <c r="K108" s="462"/>
      <c r="L108" s="485"/>
      <c r="M108" s="254">
        <v>450</v>
      </c>
      <c r="N108" s="252">
        <f t="shared" si="5"/>
        <v>610</v>
      </c>
      <c r="O108" s="99"/>
      <c r="P108" s="99"/>
    </row>
    <row r="109" spans="1:16" ht="15.65" customHeight="1" thickBot="1">
      <c r="A109" s="78"/>
      <c r="B109" s="129"/>
      <c r="C109" s="129"/>
      <c r="D109" s="99"/>
      <c r="E109" s="99"/>
      <c r="F109" s="99"/>
      <c r="G109" s="99"/>
      <c r="H109" s="99"/>
      <c r="I109" s="99"/>
      <c r="J109" s="482" t="s">
        <v>7</v>
      </c>
      <c r="K109" s="483"/>
      <c r="L109" s="484"/>
      <c r="M109" s="254">
        <v>1250</v>
      </c>
      <c r="N109" s="252">
        <f t="shared" si="5"/>
        <v>1700</v>
      </c>
      <c r="O109" s="99"/>
      <c r="P109" s="99"/>
    </row>
    <row r="110" spans="1:16" ht="20" customHeight="1" thickBot="1">
      <c r="A110" s="99"/>
      <c r="B110" s="487" t="s">
        <v>161</v>
      </c>
      <c r="C110" s="488"/>
      <c r="D110" s="488"/>
      <c r="E110" s="489"/>
      <c r="F110" s="99"/>
      <c r="G110" s="99"/>
      <c r="H110" s="99"/>
      <c r="I110" s="99"/>
      <c r="J110" s="335" t="s">
        <v>114</v>
      </c>
      <c r="K110" s="336"/>
      <c r="L110" s="490"/>
      <c r="M110" s="255">
        <v>1250</v>
      </c>
      <c r="N110" s="256">
        <f t="shared" si="5"/>
        <v>1700</v>
      </c>
      <c r="O110" s="105"/>
      <c r="P110" s="105"/>
    </row>
    <row r="111" spans="1:16" ht="17" customHeight="1">
      <c r="A111" s="99"/>
      <c r="B111" s="249" t="s">
        <v>68</v>
      </c>
      <c r="C111" s="99"/>
      <c r="D111" s="59">
        <v>1</v>
      </c>
      <c r="E111" s="235"/>
      <c r="F111" s="407" t="s">
        <v>69</v>
      </c>
      <c r="G111" s="408"/>
      <c r="H111" s="408"/>
      <c r="I111" s="99"/>
      <c r="J111" s="337" t="s">
        <v>115</v>
      </c>
      <c r="K111" s="338"/>
      <c r="L111" s="486"/>
      <c r="M111" s="253">
        <v>4000</v>
      </c>
      <c r="N111" s="252">
        <f t="shared" si="5"/>
        <v>5440</v>
      </c>
      <c r="O111" s="105"/>
      <c r="P111" s="105"/>
    </row>
    <row r="112" spans="1:16" ht="30" customHeight="1">
      <c r="A112" s="99"/>
      <c r="B112" s="250" t="s">
        <v>71</v>
      </c>
      <c r="C112" s="99"/>
      <c r="D112" s="70">
        <v>2.5</v>
      </c>
      <c r="E112" s="245"/>
      <c r="F112" s="457" t="s">
        <v>221</v>
      </c>
      <c r="G112" s="458"/>
      <c r="H112" s="458"/>
      <c r="I112" s="140"/>
      <c r="J112" s="337" t="s">
        <v>180</v>
      </c>
      <c r="K112" s="338"/>
      <c r="L112" s="486"/>
      <c r="M112" s="257">
        <v>1200</v>
      </c>
      <c r="N112" s="256">
        <f t="shared" si="5"/>
        <v>1630</v>
      </c>
      <c r="O112" s="244"/>
      <c r="P112" s="244"/>
    </row>
    <row r="113" spans="1:16" ht="15.65" customHeight="1">
      <c r="A113" s="99"/>
      <c r="B113" s="439" t="s">
        <v>78</v>
      </c>
      <c r="C113" s="440"/>
      <c r="D113" s="233"/>
      <c r="E113" s="236">
        <f>SUM(D111*D112)</f>
        <v>2.5</v>
      </c>
      <c r="F113" s="415"/>
      <c r="G113" s="415"/>
      <c r="H113" s="415"/>
      <c r="I113" s="415"/>
      <c r="J113" s="337" t="s">
        <v>116</v>
      </c>
      <c r="K113" s="338"/>
      <c r="L113" s="486"/>
      <c r="M113" s="253">
        <v>750</v>
      </c>
      <c r="N113" s="252">
        <f t="shared" si="5"/>
        <v>1020</v>
      </c>
      <c r="O113" s="222"/>
      <c r="P113" s="222"/>
    </row>
    <row r="114" spans="1:16" ht="15.65" customHeight="1">
      <c r="A114" s="99"/>
      <c r="B114" s="413" t="s">
        <v>79</v>
      </c>
      <c r="C114" s="413"/>
      <c r="D114" s="233"/>
      <c r="E114" s="236">
        <f>SUM(D115:D118)</f>
        <v>0</v>
      </c>
      <c r="F114" s="99"/>
      <c r="G114" s="99"/>
      <c r="H114" s="99"/>
      <c r="I114" s="99"/>
      <c r="J114" s="337" t="s">
        <v>11</v>
      </c>
      <c r="K114" s="338"/>
      <c r="L114" s="486"/>
      <c r="M114" s="255">
        <v>2000</v>
      </c>
      <c r="N114" s="256">
        <f t="shared" si="5"/>
        <v>2720</v>
      </c>
      <c r="O114" s="105"/>
      <c r="P114" s="105"/>
    </row>
    <row r="115" spans="1:16" ht="16.25" customHeight="1">
      <c r="A115" s="99"/>
      <c r="B115" s="250" t="s">
        <v>80</v>
      </c>
      <c r="C115" s="99"/>
      <c r="D115" s="60"/>
      <c r="E115" s="246"/>
      <c r="F115" s="99"/>
      <c r="G115" s="99"/>
      <c r="H115" s="99"/>
      <c r="I115" s="99"/>
      <c r="J115" s="337" t="s">
        <v>166</v>
      </c>
      <c r="K115" s="338"/>
      <c r="L115" s="486"/>
      <c r="M115" s="255">
        <v>300</v>
      </c>
      <c r="N115" s="256">
        <f t="shared" si="5"/>
        <v>410</v>
      </c>
      <c r="O115" s="99"/>
      <c r="P115" s="99"/>
    </row>
    <row r="116" spans="1:16" ht="16.25" customHeight="1">
      <c r="A116" s="99"/>
      <c r="B116" s="197" t="s">
        <v>206</v>
      </c>
      <c r="C116" s="198"/>
      <c r="D116" s="60"/>
      <c r="E116" s="238"/>
      <c r="F116" s="414" t="s">
        <v>81</v>
      </c>
      <c r="G116" s="415"/>
      <c r="H116" s="415"/>
      <c r="I116" s="140"/>
      <c r="J116" s="337" t="s">
        <v>117</v>
      </c>
      <c r="K116" s="338"/>
      <c r="L116" s="486"/>
      <c r="M116" s="253">
        <v>400</v>
      </c>
      <c r="N116" s="252">
        <f t="shared" si="5"/>
        <v>540</v>
      </c>
      <c r="O116" s="99"/>
      <c r="P116" s="99"/>
    </row>
    <row r="117" spans="1:16" ht="16.25" customHeight="1">
      <c r="A117" s="99"/>
      <c r="B117" s="197" t="s">
        <v>101</v>
      </c>
      <c r="C117" s="198"/>
      <c r="D117" s="60"/>
      <c r="E117" s="238"/>
      <c r="F117" s="99"/>
      <c r="G117" s="99"/>
      <c r="H117" s="99"/>
      <c r="I117" s="99"/>
      <c r="J117" s="494" t="s">
        <v>118</v>
      </c>
      <c r="K117" s="495"/>
      <c r="L117" s="496"/>
      <c r="M117" s="253">
        <v>1990</v>
      </c>
      <c r="N117" s="252">
        <f t="shared" si="5"/>
        <v>2710</v>
      </c>
      <c r="O117" s="99"/>
      <c r="P117" s="99"/>
    </row>
    <row r="118" spans="1:16" ht="16.25" customHeight="1">
      <c r="A118" s="99"/>
      <c r="B118" s="197" t="s">
        <v>103</v>
      </c>
      <c r="C118" s="198"/>
      <c r="D118" s="60"/>
      <c r="E118" s="238"/>
      <c r="F118" s="99"/>
      <c r="G118" s="99"/>
      <c r="H118" s="99"/>
      <c r="I118" s="99"/>
      <c r="J118" s="494" t="s">
        <v>119</v>
      </c>
      <c r="K118" s="495"/>
      <c r="L118" s="496"/>
      <c r="M118" s="253">
        <v>4650</v>
      </c>
      <c r="N118" s="252">
        <f t="shared" si="5"/>
        <v>6320</v>
      </c>
      <c r="O118" s="99"/>
      <c r="P118" s="99"/>
    </row>
    <row r="119" spans="1:16" ht="15.65" customHeight="1">
      <c r="A119" s="99"/>
      <c r="B119" s="468" t="s">
        <v>186</v>
      </c>
      <c r="C119" s="469"/>
      <c r="D119" s="233"/>
      <c r="E119" s="236">
        <f>D120*D121</f>
        <v>0</v>
      </c>
      <c r="F119" s="407" t="s">
        <v>105</v>
      </c>
      <c r="G119" s="408"/>
      <c r="H119" s="408"/>
      <c r="I119" s="99"/>
      <c r="J119" s="494" t="s">
        <v>120</v>
      </c>
      <c r="K119" s="495"/>
      <c r="L119" s="496"/>
      <c r="M119" s="253">
        <v>8755</v>
      </c>
      <c r="N119" s="252">
        <f t="shared" si="5"/>
        <v>11910</v>
      </c>
      <c r="O119" s="99"/>
      <c r="P119" s="99"/>
    </row>
    <row r="120" spans="1:16" ht="16.75" customHeight="1" thickBot="1">
      <c r="A120" s="99"/>
      <c r="B120" s="407" t="s">
        <v>107</v>
      </c>
      <c r="C120" s="460"/>
      <c r="D120" s="60"/>
      <c r="E120" s="238"/>
      <c r="F120" s="99"/>
      <c r="G120" s="99"/>
      <c r="H120" s="99"/>
      <c r="I120" s="99"/>
      <c r="J120" s="491" t="s">
        <v>121</v>
      </c>
      <c r="K120" s="492"/>
      <c r="L120" s="493"/>
      <c r="M120" s="258">
        <v>0.31</v>
      </c>
      <c r="N120" s="259">
        <f>M120*(1+$O$5)</f>
        <v>0.42159999999999997</v>
      </c>
      <c r="O120" s="99"/>
      <c r="P120" s="99"/>
    </row>
    <row r="121" spans="1:16" ht="16" thickBot="1">
      <c r="A121" s="99"/>
      <c r="B121" s="407" t="s">
        <v>122</v>
      </c>
      <c r="C121" s="460"/>
      <c r="D121" s="60"/>
      <c r="E121" s="238"/>
      <c r="F121" s="99"/>
      <c r="G121" s="99"/>
      <c r="H121" s="99"/>
      <c r="I121" s="248"/>
      <c r="J121" s="99"/>
      <c r="K121" s="99"/>
      <c r="L121" s="99"/>
      <c r="M121" s="99"/>
      <c r="N121" s="99"/>
      <c r="O121" s="99"/>
      <c r="P121" s="99"/>
    </row>
    <row r="122" spans="1:16" ht="17.75" customHeight="1" thickBot="1">
      <c r="B122" s="230" t="s">
        <v>89</v>
      </c>
      <c r="C122" s="61"/>
      <c r="D122" s="62"/>
      <c r="E122" s="247">
        <f>D122</f>
        <v>0</v>
      </c>
      <c r="F122" s="430" t="s">
        <v>90</v>
      </c>
      <c r="G122" s="431"/>
      <c r="H122" s="431"/>
      <c r="I122" s="99"/>
      <c r="J122" s="99"/>
      <c r="K122" s="99"/>
      <c r="L122" s="99"/>
      <c r="M122" s="99"/>
      <c r="N122" s="99"/>
      <c r="O122" s="99"/>
      <c r="P122" s="99"/>
    </row>
    <row r="123" spans="1:16" ht="16" thickBot="1">
      <c r="B123" s="213" t="s">
        <v>183</v>
      </c>
      <c r="C123" s="214"/>
      <c r="D123" s="91"/>
      <c r="E123" s="215"/>
      <c r="F123" s="216">
        <f>SUM(E113:E122)</f>
        <v>2.5</v>
      </c>
      <c r="G123" s="108"/>
      <c r="H123" s="99"/>
      <c r="I123" s="99"/>
    </row>
    <row r="124" spans="1:16" ht="16" thickBot="1">
      <c r="A124" s="108"/>
      <c r="B124" s="105"/>
      <c r="C124" s="105"/>
      <c r="D124" s="105"/>
      <c r="E124" s="105"/>
      <c r="F124" s="108"/>
      <c r="G124" s="108"/>
      <c r="H124" s="99"/>
      <c r="I124" s="99"/>
      <c r="J124" s="99"/>
      <c r="K124" s="260"/>
      <c r="L124" s="289"/>
      <c r="M124" s="260"/>
      <c r="N124" s="260"/>
      <c r="O124" s="260"/>
      <c r="P124" s="260"/>
    </row>
    <row r="125" spans="1:16" s="83" customFormat="1" ht="18.649999999999999" customHeight="1" thickBot="1">
      <c r="A125" s="171"/>
      <c r="B125" s="379" t="s">
        <v>123</v>
      </c>
      <c r="C125" s="380"/>
      <c r="D125" s="380"/>
      <c r="E125" s="380"/>
      <c r="F125" s="380"/>
      <c r="G125" s="380"/>
      <c r="H125" s="381"/>
      <c r="I125" s="156"/>
      <c r="J125" s="321" t="s">
        <v>179</v>
      </c>
      <c r="K125" s="322"/>
      <c r="L125" s="322"/>
      <c r="M125" s="322"/>
      <c r="N125" s="323"/>
      <c r="O125" s="110"/>
      <c r="P125" s="110"/>
    </row>
    <row r="126" spans="1:16">
      <c r="A126" s="173"/>
      <c r="B126" s="105"/>
      <c r="C126" s="105"/>
      <c r="D126" s="105"/>
      <c r="E126" s="105"/>
      <c r="F126" s="108"/>
      <c r="G126" s="108"/>
      <c r="H126" s="105"/>
      <c r="I126" s="99"/>
      <c r="J126" s="507" t="s">
        <v>124</v>
      </c>
      <c r="K126" s="507"/>
      <c r="L126" s="507"/>
      <c r="M126" s="507"/>
      <c r="N126" s="507"/>
      <c r="O126" s="260"/>
      <c r="P126" s="260"/>
    </row>
    <row r="127" spans="1:16" ht="21" customHeight="1" thickBot="1">
      <c r="A127" s="173"/>
      <c r="B127" s="110" t="s">
        <v>125</v>
      </c>
      <c r="C127" s="156"/>
      <c r="D127" s="156"/>
      <c r="E127" s="156"/>
      <c r="F127" s="110"/>
      <c r="G127" s="110"/>
      <c r="H127" s="156"/>
      <c r="I127" s="99"/>
      <c r="J127" s="99"/>
      <c r="K127" s="99"/>
      <c r="L127" s="99"/>
      <c r="M127" s="99"/>
      <c r="N127" s="99"/>
      <c r="O127" s="260"/>
      <c r="P127" s="260"/>
    </row>
    <row r="128" spans="1:16" ht="15.65" customHeight="1" thickBot="1">
      <c r="A128" s="105"/>
      <c r="B128" s="508"/>
      <c r="C128" s="509"/>
      <c r="D128" s="509"/>
      <c r="E128" s="509"/>
      <c r="F128" s="509"/>
      <c r="G128" s="509"/>
      <c r="H128" s="510"/>
      <c r="I128" s="99"/>
      <c r="J128" s="321" t="s">
        <v>126</v>
      </c>
      <c r="K128" s="322"/>
      <c r="L128" s="323"/>
      <c r="M128" s="262" t="s">
        <v>96</v>
      </c>
      <c r="N128" s="263" t="s">
        <v>97</v>
      </c>
      <c r="O128" s="260"/>
      <c r="P128" s="260"/>
    </row>
    <row r="129" spans="1:16" ht="16.25" customHeight="1">
      <c r="A129" s="105"/>
      <c r="B129" s="511"/>
      <c r="C129" s="512"/>
      <c r="D129" s="512"/>
      <c r="E129" s="512"/>
      <c r="F129" s="512"/>
      <c r="G129" s="512"/>
      <c r="H129" s="513"/>
      <c r="I129" s="99"/>
      <c r="J129" s="517"/>
      <c r="K129" s="518"/>
      <c r="L129" s="519"/>
      <c r="M129" s="63"/>
      <c r="N129" s="264">
        <f t="shared" ref="N129:N148" si="6">ROUND(M129*(1+$O$5),-1)</f>
        <v>0</v>
      </c>
      <c r="O129" s="260"/>
      <c r="P129" s="260"/>
    </row>
    <row r="130" spans="1:16" ht="16.25" customHeight="1">
      <c r="A130" s="105"/>
      <c r="B130" s="511"/>
      <c r="C130" s="512"/>
      <c r="D130" s="512"/>
      <c r="E130" s="512"/>
      <c r="F130" s="512"/>
      <c r="G130" s="512"/>
      <c r="H130" s="513"/>
      <c r="I130" s="99"/>
      <c r="J130" s="497"/>
      <c r="K130" s="498"/>
      <c r="L130" s="499"/>
      <c r="M130" s="60"/>
      <c r="N130" s="265">
        <f t="shared" si="6"/>
        <v>0</v>
      </c>
      <c r="O130" s="260"/>
      <c r="P130" s="260"/>
    </row>
    <row r="131" spans="1:16" ht="16.25" customHeight="1">
      <c r="A131" s="105"/>
      <c r="B131" s="511"/>
      <c r="C131" s="512"/>
      <c r="D131" s="512"/>
      <c r="E131" s="512"/>
      <c r="F131" s="512"/>
      <c r="G131" s="512"/>
      <c r="H131" s="513"/>
      <c r="I131" s="99"/>
      <c r="J131" s="520"/>
      <c r="K131" s="521"/>
      <c r="L131" s="522"/>
      <c r="M131" s="60"/>
      <c r="N131" s="265">
        <f t="shared" si="6"/>
        <v>0</v>
      </c>
      <c r="O131" s="260"/>
      <c r="P131" s="260"/>
    </row>
    <row r="132" spans="1:16" ht="16.25" customHeight="1">
      <c r="A132" s="105"/>
      <c r="B132" s="511"/>
      <c r="C132" s="512"/>
      <c r="D132" s="512"/>
      <c r="E132" s="512"/>
      <c r="F132" s="512"/>
      <c r="G132" s="512"/>
      <c r="H132" s="513"/>
      <c r="I132" s="131"/>
      <c r="J132" s="497"/>
      <c r="K132" s="498"/>
      <c r="L132" s="499"/>
      <c r="M132" s="60"/>
      <c r="N132" s="265">
        <f t="shared" si="6"/>
        <v>0</v>
      </c>
      <c r="O132" s="260"/>
      <c r="P132" s="260"/>
    </row>
    <row r="133" spans="1:16" ht="16.25" customHeight="1">
      <c r="A133" s="105"/>
      <c r="B133" s="511"/>
      <c r="C133" s="512"/>
      <c r="D133" s="512"/>
      <c r="E133" s="512"/>
      <c r="F133" s="512"/>
      <c r="G133" s="512"/>
      <c r="H133" s="513"/>
      <c r="I133" s="99"/>
      <c r="J133" s="497"/>
      <c r="K133" s="498"/>
      <c r="L133" s="499"/>
      <c r="M133" s="60"/>
      <c r="N133" s="265">
        <f t="shared" si="6"/>
        <v>0</v>
      </c>
      <c r="O133" s="260"/>
      <c r="P133" s="260"/>
    </row>
    <row r="134" spans="1:16" ht="16.25" customHeight="1" thickBot="1">
      <c r="A134" s="105"/>
      <c r="B134" s="514"/>
      <c r="C134" s="515"/>
      <c r="D134" s="515"/>
      <c r="E134" s="515"/>
      <c r="F134" s="515"/>
      <c r="G134" s="515"/>
      <c r="H134" s="516"/>
      <c r="I134" s="99"/>
      <c r="J134" s="497"/>
      <c r="K134" s="498"/>
      <c r="L134" s="499"/>
      <c r="M134" s="60"/>
      <c r="N134" s="265">
        <f t="shared" si="6"/>
        <v>0</v>
      </c>
      <c r="O134" s="260"/>
      <c r="P134" s="260"/>
    </row>
    <row r="135" spans="1:16" ht="16.25" customHeight="1" thickBot="1">
      <c r="A135" s="108"/>
      <c r="B135" s="105"/>
      <c r="C135" s="105"/>
      <c r="D135" s="105"/>
      <c r="E135" s="105"/>
      <c r="F135" s="108"/>
      <c r="G135" s="108"/>
      <c r="H135" s="99"/>
      <c r="I135" s="99"/>
      <c r="J135" s="497"/>
      <c r="K135" s="498"/>
      <c r="L135" s="499"/>
      <c r="M135" s="60"/>
      <c r="N135" s="265">
        <f t="shared" si="6"/>
        <v>0</v>
      </c>
      <c r="O135" s="105"/>
      <c r="P135" s="105"/>
    </row>
    <row r="136" spans="1:16" s="83" customFormat="1" ht="16.25" customHeight="1" thickBot="1">
      <c r="A136" s="155"/>
      <c r="B136" s="379" t="s">
        <v>127</v>
      </c>
      <c r="C136" s="380"/>
      <c r="D136" s="380"/>
      <c r="E136" s="381"/>
      <c r="F136" s="155"/>
      <c r="G136" s="155"/>
      <c r="H136" s="155"/>
      <c r="I136" s="155"/>
      <c r="J136" s="500"/>
      <c r="K136" s="501"/>
      <c r="L136" s="502"/>
      <c r="M136" s="56"/>
      <c r="N136" s="266">
        <f t="shared" si="6"/>
        <v>0</v>
      </c>
      <c r="O136" s="156"/>
      <c r="P136" s="156"/>
    </row>
    <row r="137" spans="1:16" ht="16.25" customHeight="1">
      <c r="A137" s="99"/>
      <c r="B137" s="503" t="s">
        <v>68</v>
      </c>
      <c r="C137" s="504"/>
      <c r="D137" s="59"/>
      <c r="E137" s="235"/>
      <c r="F137" s="99" t="s">
        <v>128</v>
      </c>
      <c r="G137" s="99"/>
      <c r="H137" s="99"/>
      <c r="I137" s="99"/>
      <c r="J137" s="497"/>
      <c r="K137" s="498"/>
      <c r="L137" s="499"/>
      <c r="M137" s="60"/>
      <c r="N137" s="265">
        <f t="shared" si="6"/>
        <v>0</v>
      </c>
      <c r="O137" s="105"/>
      <c r="P137" s="105"/>
    </row>
    <row r="138" spans="1:16" ht="16.25" customHeight="1">
      <c r="A138" s="99"/>
      <c r="B138" s="505" t="s">
        <v>71</v>
      </c>
      <c r="C138" s="506"/>
      <c r="D138" s="60"/>
      <c r="E138" s="237"/>
      <c r="F138" s="411" t="s">
        <v>222</v>
      </c>
      <c r="G138" s="412"/>
      <c r="H138" s="412"/>
      <c r="I138" s="140"/>
      <c r="J138" s="497"/>
      <c r="K138" s="498"/>
      <c r="L138" s="499"/>
      <c r="M138" s="56"/>
      <c r="N138" s="266">
        <f t="shared" si="6"/>
        <v>0</v>
      </c>
      <c r="O138" s="244"/>
      <c r="P138" s="244"/>
    </row>
    <row r="139" spans="1:16" ht="16.25" customHeight="1">
      <c r="A139" s="99"/>
      <c r="B139" s="523" t="s">
        <v>78</v>
      </c>
      <c r="C139" s="524"/>
      <c r="D139" s="233"/>
      <c r="E139" s="268">
        <f>SUM(D137*D138)</f>
        <v>0</v>
      </c>
      <c r="F139" s="415"/>
      <c r="G139" s="415"/>
      <c r="H139" s="415"/>
      <c r="I139" s="415"/>
      <c r="J139" s="497"/>
      <c r="K139" s="498"/>
      <c r="L139" s="499"/>
      <c r="M139" s="60"/>
      <c r="N139" s="265">
        <f t="shared" si="6"/>
        <v>0</v>
      </c>
      <c r="O139" s="260"/>
      <c r="P139" s="260"/>
    </row>
    <row r="140" spans="1:16" ht="16.25" customHeight="1">
      <c r="A140" s="99"/>
      <c r="B140" s="413" t="s">
        <v>79</v>
      </c>
      <c r="C140" s="413"/>
      <c r="D140" s="233"/>
      <c r="E140" s="236">
        <f>SUM(D141:D144)</f>
        <v>0</v>
      </c>
      <c r="F140" s="99"/>
      <c r="G140" s="99"/>
      <c r="H140" s="99"/>
      <c r="I140" s="99"/>
      <c r="J140" s="497"/>
      <c r="K140" s="498"/>
      <c r="L140" s="499"/>
      <c r="M140" s="60"/>
      <c r="N140" s="265">
        <f t="shared" si="6"/>
        <v>0</v>
      </c>
      <c r="O140" s="113"/>
      <c r="P140" s="113"/>
    </row>
    <row r="141" spans="1:16" ht="16.25" customHeight="1">
      <c r="A141" s="99"/>
      <c r="B141" s="447" t="s">
        <v>80</v>
      </c>
      <c r="C141" s="448"/>
      <c r="D141" s="60"/>
      <c r="E141" s="238"/>
      <c r="F141" s="99"/>
      <c r="G141" s="99"/>
      <c r="H141" s="99"/>
      <c r="I141" s="99"/>
      <c r="J141" s="497"/>
      <c r="K141" s="498"/>
      <c r="L141" s="499"/>
      <c r="M141" s="60"/>
      <c r="N141" s="265">
        <f t="shared" si="6"/>
        <v>0</v>
      </c>
      <c r="O141" s="99"/>
      <c r="P141" s="99"/>
    </row>
    <row r="142" spans="1:16" ht="16.25" customHeight="1">
      <c r="A142" s="99"/>
      <c r="B142" s="197" t="s">
        <v>206</v>
      </c>
      <c r="C142" s="198"/>
      <c r="D142" s="60"/>
      <c r="E142" s="238"/>
      <c r="F142" s="415" t="s">
        <v>81</v>
      </c>
      <c r="G142" s="415"/>
      <c r="H142" s="415"/>
      <c r="I142" s="415"/>
      <c r="J142" s="497"/>
      <c r="K142" s="498"/>
      <c r="L142" s="499"/>
      <c r="M142" s="60"/>
      <c r="N142" s="265">
        <f t="shared" si="6"/>
        <v>0</v>
      </c>
      <c r="O142" s="99"/>
      <c r="P142" s="99"/>
    </row>
    <row r="143" spans="1:16" ht="16.25" customHeight="1">
      <c r="A143" s="99"/>
      <c r="B143" s="197" t="s">
        <v>101</v>
      </c>
      <c r="C143" s="198"/>
      <c r="D143" s="60"/>
      <c r="E143" s="238"/>
      <c r="F143" s="99"/>
      <c r="G143" s="99"/>
      <c r="H143" s="99"/>
      <c r="I143" s="99"/>
      <c r="J143" s="497"/>
      <c r="K143" s="498"/>
      <c r="L143" s="499"/>
      <c r="M143" s="60"/>
      <c r="N143" s="265">
        <f t="shared" si="6"/>
        <v>0</v>
      </c>
      <c r="O143" s="99"/>
      <c r="P143" s="99"/>
    </row>
    <row r="144" spans="1:16" ht="16.25" customHeight="1">
      <c r="A144" s="99"/>
      <c r="B144" s="197" t="s">
        <v>103</v>
      </c>
      <c r="C144" s="198"/>
      <c r="D144" s="60"/>
      <c r="E144" s="238"/>
      <c r="F144" s="99"/>
      <c r="G144" s="99"/>
      <c r="H144" s="99"/>
      <c r="I144" s="99"/>
      <c r="J144" s="497"/>
      <c r="K144" s="498"/>
      <c r="L144" s="499"/>
      <c r="M144" s="60"/>
      <c r="N144" s="265">
        <f t="shared" si="6"/>
        <v>0</v>
      </c>
      <c r="O144" s="99"/>
      <c r="P144" s="99"/>
    </row>
    <row r="145" spans="1:16" ht="16.25" customHeight="1">
      <c r="A145" s="99"/>
      <c r="B145" s="468" t="s">
        <v>186</v>
      </c>
      <c r="C145" s="469"/>
      <c r="D145" s="89"/>
      <c r="E145" s="236">
        <f>D146*D147</f>
        <v>0</v>
      </c>
      <c r="F145" s="99" t="s">
        <v>105</v>
      </c>
      <c r="G145" s="99"/>
      <c r="H145" s="99"/>
      <c r="I145" s="99"/>
      <c r="J145" s="497"/>
      <c r="K145" s="498"/>
      <c r="L145" s="499"/>
      <c r="M145" s="60"/>
      <c r="N145" s="265">
        <f t="shared" si="6"/>
        <v>0</v>
      </c>
      <c r="O145" s="99"/>
      <c r="P145" s="99"/>
    </row>
    <row r="146" spans="1:16" ht="16.25" customHeight="1">
      <c r="A146" s="99"/>
      <c r="B146" s="407" t="s">
        <v>107</v>
      </c>
      <c r="C146" s="460"/>
      <c r="D146" s="60"/>
      <c r="E146" s="238"/>
      <c r="F146" s="99"/>
      <c r="G146" s="99"/>
      <c r="H146" s="99"/>
      <c r="I146" s="99"/>
      <c r="J146" s="497"/>
      <c r="K146" s="498"/>
      <c r="L146" s="499"/>
      <c r="M146" s="60"/>
      <c r="N146" s="265">
        <f t="shared" si="6"/>
        <v>0</v>
      </c>
      <c r="O146" s="99"/>
      <c r="P146" s="99"/>
    </row>
    <row r="147" spans="1:16" ht="16.25" customHeight="1" thickBot="1">
      <c r="A147" s="99"/>
      <c r="B147" s="407" t="s">
        <v>109</v>
      </c>
      <c r="C147" s="460"/>
      <c r="D147" s="60"/>
      <c r="E147" s="238"/>
      <c r="F147" s="99"/>
      <c r="G147" s="99"/>
      <c r="H147" s="99"/>
      <c r="I147" s="248"/>
      <c r="J147" s="497"/>
      <c r="K147" s="498"/>
      <c r="L147" s="499"/>
      <c r="M147" s="60"/>
      <c r="N147" s="265">
        <f t="shared" si="6"/>
        <v>0</v>
      </c>
      <c r="O147" s="99"/>
      <c r="P147" s="99"/>
    </row>
    <row r="148" spans="1:16" ht="16.25" customHeight="1" thickBot="1">
      <c r="A148" s="99"/>
      <c r="B148" s="270" t="s">
        <v>89</v>
      </c>
      <c r="C148" s="61"/>
      <c r="D148" s="64"/>
      <c r="E148" s="269">
        <f>D148</f>
        <v>0</v>
      </c>
      <c r="F148" s="155" t="s">
        <v>90</v>
      </c>
      <c r="G148" s="99"/>
      <c r="H148" s="99"/>
      <c r="I148" s="99"/>
      <c r="J148" s="529"/>
      <c r="K148" s="530"/>
      <c r="L148" s="531"/>
      <c r="M148" s="64"/>
      <c r="N148" s="267">
        <f t="shared" si="6"/>
        <v>0</v>
      </c>
      <c r="O148" s="99"/>
      <c r="P148" s="99"/>
    </row>
    <row r="149" spans="1:16" ht="16.5" customHeight="1" thickBot="1">
      <c r="A149" s="129"/>
      <c r="B149" s="213" t="s">
        <v>183</v>
      </c>
      <c r="C149" s="214"/>
      <c r="D149" s="231"/>
      <c r="E149" s="232"/>
      <c r="F149" s="216">
        <f>SUM(E139:E148)</f>
        <v>0</v>
      </c>
      <c r="G149" s="108"/>
      <c r="H149" s="99"/>
      <c r="I149" s="99"/>
      <c r="J149" s="532" t="s">
        <v>129</v>
      </c>
      <c r="K149" s="533"/>
      <c r="L149" s="533"/>
      <c r="M149" s="533"/>
      <c r="N149" s="534"/>
      <c r="O149" s="99"/>
      <c r="P149" s="99"/>
    </row>
    <row r="150" spans="1:16">
      <c r="A150" s="99"/>
      <c r="B150" s="99"/>
      <c r="C150" s="99"/>
      <c r="D150" s="99"/>
      <c r="E150" s="99"/>
      <c r="F150" s="261"/>
      <c r="G150" s="261"/>
      <c r="H150" s="261"/>
      <c r="I150" s="99"/>
      <c r="J150" s="99"/>
      <c r="K150" s="99"/>
      <c r="L150" s="99"/>
      <c r="M150" s="99"/>
      <c r="N150" s="99"/>
      <c r="O150" s="99"/>
      <c r="P150" s="99"/>
    </row>
    <row r="151" spans="1:16" s="29" customFormat="1">
      <c r="B151" s="525"/>
      <c r="C151" s="525"/>
      <c r="D151" s="525"/>
      <c r="E151" s="525"/>
      <c r="F151" s="525"/>
      <c r="G151" s="525"/>
      <c r="H151" s="525"/>
      <c r="I151" s="525"/>
      <c r="J151" s="525"/>
      <c r="K151" s="525"/>
      <c r="L151" s="525"/>
      <c r="M151" s="525"/>
      <c r="N151" s="525"/>
      <c r="O151" s="525"/>
      <c r="P151" s="525"/>
    </row>
    <row r="152" spans="1:16" s="29" customFormat="1"/>
    <row r="153" spans="1:16" s="29" customFormat="1">
      <c r="B153" s="525"/>
      <c r="C153" s="525"/>
      <c r="D153" s="525"/>
      <c r="E153" s="525"/>
      <c r="F153" s="79"/>
      <c r="G153" s="79"/>
      <c r="H153" s="525"/>
      <c r="I153" s="525"/>
      <c r="J153" s="525"/>
      <c r="K153" s="525"/>
      <c r="L153" s="92"/>
      <c r="M153" s="525"/>
      <c r="N153" s="525"/>
      <c r="O153" s="525"/>
      <c r="P153" s="525"/>
    </row>
    <row r="154" spans="1:16" s="29" customFormat="1">
      <c r="M154" s="85"/>
    </row>
    <row r="155" spans="1:16" s="29" customFormat="1" ht="28.25" customHeight="1">
      <c r="B155" s="526"/>
      <c r="C155" s="526"/>
      <c r="D155" s="88"/>
      <c r="E155" s="88"/>
      <c r="H155" s="84"/>
      <c r="I155" s="84"/>
      <c r="J155" s="84"/>
      <c r="K155" s="88"/>
      <c r="M155" s="84"/>
      <c r="N155" s="84"/>
      <c r="O155" s="88"/>
      <c r="P155" s="88"/>
    </row>
    <row r="156" spans="1:16" s="29" customFormat="1">
      <c r="B156" s="527"/>
      <c r="C156" s="527"/>
      <c r="D156" s="93"/>
      <c r="E156" s="93"/>
      <c r="H156" s="528"/>
      <c r="I156" s="528"/>
      <c r="J156" s="528"/>
      <c r="K156" s="94"/>
      <c r="M156" s="527"/>
      <c r="N156" s="527"/>
      <c r="P156" s="95"/>
    </row>
    <row r="157" spans="1:16" s="29" customFormat="1">
      <c r="B157" s="527"/>
      <c r="C157" s="527"/>
      <c r="D157" s="93"/>
      <c r="E157" s="93"/>
      <c r="H157" s="527"/>
      <c r="I157" s="527"/>
      <c r="J157" s="527"/>
      <c r="K157" s="94"/>
      <c r="M157" s="527"/>
      <c r="N157" s="527"/>
      <c r="P157" s="95"/>
    </row>
    <row r="158" spans="1:16" s="29" customFormat="1">
      <c r="B158" s="527"/>
      <c r="C158" s="527"/>
      <c r="D158" s="96"/>
      <c r="E158" s="93"/>
      <c r="H158" s="527"/>
      <c r="I158" s="527"/>
      <c r="J158" s="527"/>
      <c r="K158" s="94"/>
      <c r="M158" s="527"/>
      <c r="N158" s="527"/>
      <c r="P158" s="95"/>
    </row>
    <row r="159" spans="1:16" s="29" customFormat="1">
      <c r="B159" s="527"/>
      <c r="C159" s="527"/>
      <c r="D159" s="96"/>
      <c r="E159" s="93"/>
      <c r="F159" s="97"/>
      <c r="G159" s="97"/>
      <c r="H159" s="527"/>
      <c r="I159" s="527"/>
      <c r="J159" s="527"/>
      <c r="K159" s="94"/>
      <c r="M159" s="527"/>
      <c r="N159" s="527"/>
      <c r="P159" s="95"/>
    </row>
    <row r="160" spans="1:16" s="29" customFormat="1">
      <c r="B160" s="527"/>
      <c r="C160" s="527"/>
      <c r="D160" s="96"/>
      <c r="E160" s="93"/>
      <c r="F160" s="97"/>
      <c r="G160" s="97"/>
      <c r="H160" s="527"/>
      <c r="I160" s="527"/>
      <c r="J160" s="527"/>
      <c r="K160" s="94"/>
      <c r="M160" s="65"/>
      <c r="N160" s="65"/>
      <c r="P160" s="95"/>
    </row>
    <row r="161" spans="2:16" s="29" customFormat="1" ht="13.5" customHeight="1">
      <c r="B161" s="535"/>
      <c r="C161" s="535"/>
      <c r="D161" s="93"/>
      <c r="E161" s="93"/>
      <c r="H161" s="536"/>
      <c r="I161" s="536"/>
      <c r="J161" s="536"/>
      <c r="K161" s="94"/>
      <c r="M161" s="65"/>
      <c r="N161" s="65"/>
      <c r="P161" s="95"/>
    </row>
    <row r="162" spans="2:16" s="29" customFormat="1" ht="12.65" customHeight="1">
      <c r="B162" s="535"/>
      <c r="C162" s="535"/>
      <c r="D162" s="98"/>
      <c r="E162" s="93"/>
      <c r="F162" s="97"/>
      <c r="G162" s="97"/>
      <c r="H162" s="65"/>
      <c r="I162" s="65"/>
      <c r="J162" s="65"/>
      <c r="K162" s="94"/>
      <c r="M162" s="527"/>
      <c r="N162" s="527"/>
      <c r="P162" s="95"/>
    </row>
    <row r="163" spans="2:16" s="29" customFormat="1" ht="12.65" customHeight="1">
      <c r="B163" s="535"/>
      <c r="C163" s="535"/>
      <c r="D163" s="93"/>
      <c r="E163" s="93"/>
      <c r="F163" s="97"/>
      <c r="G163" s="97"/>
      <c r="H163" s="65"/>
      <c r="I163" s="65"/>
      <c r="J163" s="65"/>
      <c r="K163" s="94"/>
      <c r="M163" s="527"/>
      <c r="N163" s="527"/>
      <c r="P163" s="95"/>
    </row>
    <row r="164" spans="2:16" s="29" customFormat="1" ht="12.65" customHeight="1">
      <c r="B164" s="536"/>
      <c r="C164" s="536"/>
      <c r="D164" s="93"/>
      <c r="E164" s="93"/>
      <c r="F164" s="97"/>
      <c r="G164" s="97"/>
      <c r="H164" s="65"/>
      <c r="I164" s="65"/>
      <c r="J164" s="65"/>
      <c r="K164" s="90"/>
      <c r="M164" s="527"/>
      <c r="N164" s="527"/>
      <c r="P164" s="95"/>
    </row>
    <row r="165" spans="2:16" s="29" customFormat="1" ht="12.65" customHeight="1">
      <c r="B165" s="536"/>
      <c r="C165" s="536"/>
      <c r="D165" s="93"/>
      <c r="E165" s="93"/>
      <c r="H165" s="535"/>
      <c r="I165" s="535"/>
      <c r="J165" s="535"/>
      <c r="K165" s="94"/>
      <c r="M165" s="527"/>
      <c r="N165" s="527"/>
      <c r="P165" s="95"/>
    </row>
    <row r="166" spans="2:16" s="29" customFormat="1" ht="12.65" customHeight="1">
      <c r="B166" s="535"/>
      <c r="C166" s="535"/>
      <c r="D166" s="93"/>
      <c r="E166" s="93"/>
      <c r="H166" s="535"/>
      <c r="I166" s="535"/>
      <c r="J166" s="535"/>
      <c r="K166" s="94"/>
      <c r="M166" s="527"/>
      <c r="N166" s="527"/>
      <c r="P166" s="95"/>
    </row>
    <row r="167" spans="2:16" s="29" customFormat="1" ht="12.65" customHeight="1">
      <c r="B167" s="527"/>
      <c r="C167" s="527"/>
      <c r="D167" s="93"/>
      <c r="E167" s="93"/>
      <c r="M167" s="527"/>
      <c r="N167" s="527"/>
      <c r="P167" s="95"/>
    </row>
    <row r="168" spans="2:16" s="29" customFormat="1">
      <c r="B168" s="527"/>
      <c r="C168" s="527"/>
      <c r="D168" s="93"/>
      <c r="E168" s="93"/>
      <c r="M168" s="527"/>
      <c r="N168" s="527"/>
      <c r="P168" s="95"/>
    </row>
    <row r="169" spans="2:16" s="29" customFormat="1">
      <c r="B169" s="527"/>
      <c r="C169" s="527"/>
      <c r="D169" s="93"/>
      <c r="E169" s="93"/>
      <c r="H169" s="527"/>
      <c r="I169" s="527"/>
      <c r="J169" s="527"/>
      <c r="K169" s="90"/>
      <c r="M169" s="527"/>
      <c r="N169" s="527"/>
      <c r="P169" s="95"/>
    </row>
    <row r="170" spans="2:16" s="29" customFormat="1">
      <c r="B170" s="527"/>
      <c r="C170" s="527"/>
      <c r="D170" s="90"/>
      <c r="E170" s="90"/>
      <c r="M170" s="540"/>
      <c r="N170" s="540"/>
      <c r="O170" s="540"/>
      <c r="P170" s="540"/>
    </row>
  </sheetData>
  <sheetProtection algorithmName="SHA-512" hashValue="V+jbxqChqBXn9r8uqt8j3CyIzZrkgd2EeKEoXW4IAj4HI9kx5ULdkPJ8ApGlQmlMKhLnS1vY3O4V3/TuhlsdzQ==" saltValue="DmS+1jpVubEQycRsqC54AA==" spinCount="100000" sheet="1" selectLockedCells="1"/>
  <mergeCells count="236">
    <mergeCell ref="K81:L81"/>
    <mergeCell ref="M81:O81"/>
    <mergeCell ref="B170:C170"/>
    <mergeCell ref="M170:P170"/>
    <mergeCell ref="B167:C167"/>
    <mergeCell ref="M167:N167"/>
    <mergeCell ref="B168:C168"/>
    <mergeCell ref="M168:N168"/>
    <mergeCell ref="B169:C169"/>
    <mergeCell ref="H169:J169"/>
    <mergeCell ref="M169:N169"/>
    <mergeCell ref="B165:C165"/>
    <mergeCell ref="H165:J165"/>
    <mergeCell ref="M165:N165"/>
    <mergeCell ref="B166:C166"/>
    <mergeCell ref="H166:J166"/>
    <mergeCell ref="M166:N166"/>
    <mergeCell ref="B162:C162"/>
    <mergeCell ref="M162:N162"/>
    <mergeCell ref="B163:C163"/>
    <mergeCell ref="M163:N163"/>
    <mergeCell ref="B164:C164"/>
    <mergeCell ref="M164:N164"/>
    <mergeCell ref="B159:C159"/>
    <mergeCell ref="H159:J159"/>
    <mergeCell ref="M159:N159"/>
    <mergeCell ref="B160:C160"/>
    <mergeCell ref="H160:J160"/>
    <mergeCell ref="B161:C161"/>
    <mergeCell ref="H161:J161"/>
    <mergeCell ref="B157:C157"/>
    <mergeCell ref="H157:J157"/>
    <mergeCell ref="M157:N157"/>
    <mergeCell ref="B158:C158"/>
    <mergeCell ref="H158:J158"/>
    <mergeCell ref="M158:N158"/>
    <mergeCell ref="B151:P151"/>
    <mergeCell ref="B153:E153"/>
    <mergeCell ref="H153:K153"/>
    <mergeCell ref="M153:P153"/>
    <mergeCell ref="B155:C155"/>
    <mergeCell ref="B156:C156"/>
    <mergeCell ref="H156:J156"/>
    <mergeCell ref="M156:N156"/>
    <mergeCell ref="B146:C146"/>
    <mergeCell ref="J146:L146"/>
    <mergeCell ref="B147:C147"/>
    <mergeCell ref="J147:L147"/>
    <mergeCell ref="J148:L148"/>
    <mergeCell ref="J149:N149"/>
    <mergeCell ref="F142:I142"/>
    <mergeCell ref="J142:L142"/>
    <mergeCell ref="J143:L143"/>
    <mergeCell ref="J144:L144"/>
    <mergeCell ref="B145:C145"/>
    <mergeCell ref="J145:L145"/>
    <mergeCell ref="B139:C139"/>
    <mergeCell ref="F139:I139"/>
    <mergeCell ref="J139:L139"/>
    <mergeCell ref="B140:C140"/>
    <mergeCell ref="J140:L140"/>
    <mergeCell ref="B141:C141"/>
    <mergeCell ref="J141:L141"/>
    <mergeCell ref="J135:L135"/>
    <mergeCell ref="B136:E136"/>
    <mergeCell ref="J136:L136"/>
    <mergeCell ref="B137:C137"/>
    <mergeCell ref="J137:L137"/>
    <mergeCell ref="B138:C138"/>
    <mergeCell ref="F138:H138"/>
    <mergeCell ref="J138:L138"/>
    <mergeCell ref="J126:N126"/>
    <mergeCell ref="B128:H134"/>
    <mergeCell ref="J128:L128"/>
    <mergeCell ref="J129:L129"/>
    <mergeCell ref="J130:L130"/>
    <mergeCell ref="J132:L132"/>
    <mergeCell ref="J133:L133"/>
    <mergeCell ref="J134:L134"/>
    <mergeCell ref="J131:L131"/>
    <mergeCell ref="B120:C120"/>
    <mergeCell ref="J120:L120"/>
    <mergeCell ref="B121:C121"/>
    <mergeCell ref="F122:H122"/>
    <mergeCell ref="B125:H125"/>
    <mergeCell ref="F116:H116"/>
    <mergeCell ref="J116:L116"/>
    <mergeCell ref="J117:L117"/>
    <mergeCell ref="J118:L118"/>
    <mergeCell ref="B119:C119"/>
    <mergeCell ref="F119:H119"/>
    <mergeCell ref="J119:L119"/>
    <mergeCell ref="J125:N125"/>
    <mergeCell ref="B113:C113"/>
    <mergeCell ref="F113:I113"/>
    <mergeCell ref="J113:L113"/>
    <mergeCell ref="B114:C114"/>
    <mergeCell ref="J114:L114"/>
    <mergeCell ref="J115:L115"/>
    <mergeCell ref="J109:L109"/>
    <mergeCell ref="B110:E110"/>
    <mergeCell ref="J110:L110"/>
    <mergeCell ref="F111:H111"/>
    <mergeCell ref="J111:L111"/>
    <mergeCell ref="F112:H112"/>
    <mergeCell ref="J112:L112"/>
    <mergeCell ref="B99:H99"/>
    <mergeCell ref="J102:L102"/>
    <mergeCell ref="B103:H108"/>
    <mergeCell ref="J103:L103"/>
    <mergeCell ref="J104:L104"/>
    <mergeCell ref="J105:L105"/>
    <mergeCell ref="J106:L106"/>
    <mergeCell ref="J107:L107"/>
    <mergeCell ref="J108:L108"/>
    <mergeCell ref="J99:N99"/>
    <mergeCell ref="B94:C94"/>
    <mergeCell ref="J94:L94"/>
    <mergeCell ref="B95:C95"/>
    <mergeCell ref="J95:L95"/>
    <mergeCell ref="F96:H96"/>
    <mergeCell ref="J96:L96"/>
    <mergeCell ref="F90:H90"/>
    <mergeCell ref="J90:L90"/>
    <mergeCell ref="J91:L91"/>
    <mergeCell ref="J92:L92"/>
    <mergeCell ref="B93:C93"/>
    <mergeCell ref="F93:H93"/>
    <mergeCell ref="J93:L93"/>
    <mergeCell ref="B87:C87"/>
    <mergeCell ref="J87:L87"/>
    <mergeCell ref="B88:C88"/>
    <mergeCell ref="J88:L88"/>
    <mergeCell ref="B89:C89"/>
    <mergeCell ref="J89:L89"/>
    <mergeCell ref="B85:C85"/>
    <mergeCell ref="F85:H85"/>
    <mergeCell ref="J85:N85"/>
    <mergeCell ref="B86:C86"/>
    <mergeCell ref="F86:H86"/>
    <mergeCell ref="J86:L86"/>
    <mergeCell ref="B74:H74"/>
    <mergeCell ref="K75:O75"/>
    <mergeCell ref="B77:H82"/>
    <mergeCell ref="K77:O77"/>
    <mergeCell ref="J83:P83"/>
    <mergeCell ref="B84:E84"/>
    <mergeCell ref="N68:N70"/>
    <mergeCell ref="O68:O70"/>
    <mergeCell ref="B69:C69"/>
    <mergeCell ref="F70:H70"/>
    <mergeCell ref="B71:C71"/>
    <mergeCell ref="K71:O71"/>
    <mergeCell ref="B68:C68"/>
    <mergeCell ref="F68:H68"/>
    <mergeCell ref="J68:J70"/>
    <mergeCell ref="K68:K70"/>
    <mergeCell ref="L68:L70"/>
    <mergeCell ref="M68:M70"/>
    <mergeCell ref="J84:N84"/>
    <mergeCell ref="J78:O78"/>
    <mergeCell ref="K79:L79"/>
    <mergeCell ref="M79:O79"/>
    <mergeCell ref="K80:L80"/>
    <mergeCell ref="M80:O80"/>
    <mergeCell ref="N62:N64"/>
    <mergeCell ref="O62:O64"/>
    <mergeCell ref="B65:C65"/>
    <mergeCell ref="K65:O65"/>
    <mergeCell ref="B66:E66"/>
    <mergeCell ref="F67:H67"/>
    <mergeCell ref="F57:H57"/>
    <mergeCell ref="N57:O57"/>
    <mergeCell ref="F58:H58"/>
    <mergeCell ref="B59:C59"/>
    <mergeCell ref="B60:C60"/>
    <mergeCell ref="F62:H62"/>
    <mergeCell ref="J62:J64"/>
    <mergeCell ref="K62:K64"/>
    <mergeCell ref="L62:L64"/>
    <mergeCell ref="M62:M64"/>
    <mergeCell ref="B46:H46"/>
    <mergeCell ref="B49:H54"/>
    <mergeCell ref="J49:M49"/>
    <mergeCell ref="N49:O49"/>
    <mergeCell ref="N50:O54"/>
    <mergeCell ref="B56:E56"/>
    <mergeCell ref="N56:O56"/>
    <mergeCell ref="B32:C32"/>
    <mergeCell ref="J32:K32"/>
    <mergeCell ref="B33:C33"/>
    <mergeCell ref="B37:H42"/>
    <mergeCell ref="J37:P42"/>
    <mergeCell ref="B44:H44"/>
    <mergeCell ref="B28:C28"/>
    <mergeCell ref="J28:K28"/>
    <mergeCell ref="B29:C29"/>
    <mergeCell ref="J29:K29"/>
    <mergeCell ref="B30:C30"/>
    <mergeCell ref="I30:I31"/>
    <mergeCell ref="J30:K30"/>
    <mergeCell ref="B31:C31"/>
    <mergeCell ref="J31:K31"/>
    <mergeCell ref="B17:P17"/>
    <mergeCell ref="B19:H19"/>
    <mergeCell ref="J19:P19"/>
    <mergeCell ref="B21:C21"/>
    <mergeCell ref="J21:K21"/>
    <mergeCell ref="B22:C22"/>
    <mergeCell ref="I22:I27"/>
    <mergeCell ref="J22:K22"/>
    <mergeCell ref="J23:K23"/>
    <mergeCell ref="B24:C24"/>
    <mergeCell ref="J24:K24"/>
    <mergeCell ref="B25:C25"/>
    <mergeCell ref="J25:K25"/>
    <mergeCell ref="B26:C27"/>
    <mergeCell ref="D26:D27"/>
    <mergeCell ref="E26:E27"/>
    <mergeCell ref="F26:F27"/>
    <mergeCell ref="H26:H27"/>
    <mergeCell ref="J26:K26"/>
    <mergeCell ref="J27:K27"/>
    <mergeCell ref="E8:H8"/>
    <mergeCell ref="L8:L11"/>
    <mergeCell ref="E9:H9"/>
    <mergeCell ref="N12:O12"/>
    <mergeCell ref="C13:P13"/>
    <mergeCell ref="B15:P15"/>
    <mergeCell ref="B1:P1"/>
    <mergeCell ref="L4:N4"/>
    <mergeCell ref="E5:H5"/>
    <mergeCell ref="L5:M7"/>
    <mergeCell ref="E6:H6"/>
    <mergeCell ref="E7:H7"/>
    <mergeCell ref="O8:O10"/>
  </mergeCells>
  <conditionalFormatting sqref="F34:F35">
    <cfRule type="cellIs" dxfId="0" priority="9" operator="between">
      <formula>1</formula>
      <formula>1.3</formula>
    </cfRule>
  </conditionalFormatting>
  <dataValidations xWindow="2014" yWindow="812" count="1">
    <dataValidation allowBlank="1" showInputMessage="1" showErrorMessage="1" promptTitle="Additional Start-up Fee" sqref="I32:I33 F34:F35" xr:uid="{F2915BE2-158A-4DB5-A5C4-3999C8F8DB5E}"/>
  </dataValidations>
  <pageMargins left="0.7" right="0.7" top="0.75" bottom="0.75" header="0.3" footer="0.3"/>
  <pageSetup scale="29" fitToHeight="0" orientation="portrait" r:id="rId1"/>
  <rowBreaks count="1" manualBreakCount="1">
    <brk id="97" min="8" max="15" man="1"/>
  </rowBreaks>
  <extLst>
    <ext xmlns:x14="http://schemas.microsoft.com/office/spreadsheetml/2009/9/main" uri="{CCE6A557-97BC-4b89-ADB6-D9C93CAAB3DF}">
      <x14:dataValidations xmlns:xm="http://schemas.microsoft.com/office/excel/2006/main" xWindow="2014" yWindow="812" count="5">
        <x14:dataValidation type="list" errorStyle="warning" allowBlank="1" showInputMessage="1" showErrorMessage="1" errorTitle="Non-standard F&amp;A Rate" error="Justification/supporting documentation is required." promptTitle="F&amp;A Rate" prompt="Choose appropriate F&amp;A Rate from the menu or enter specific mandated/approved rate. See Instructions tab." xr:uid="{3F874276-8B78-4FF9-98A8-15095B470A19}">
          <x14:formula1>
            <xm:f>Data!$A$8:$A$10</xm:f>
          </x14:formula1>
          <xm:sqref>O5</xm:sqref>
        </x14:dataValidation>
        <x14:dataValidation type="list" errorStyle="warning" allowBlank="1" showInputMessage="1" showErrorMessage="1" errorTitle="Non-standard rate" error="Do you want to use this rate?" promptTitle="Choose inflation rate" prompt="Choose inflation rate based on anticipated study duration: 8%, 12%, 16%, or custom. See Instructions." xr:uid="{66648F68-D3C9-43AA-AADC-833F7BCD2EB2}">
          <x14:formula1>
            <xm:f>Data!$A$4:$A$7</xm:f>
          </x14:formula1>
          <xm:sqref>O7</xm:sqref>
        </x14:dataValidation>
        <x14:dataValidation type="list" errorStyle="warning" allowBlank="1" showInputMessage="1" showErrorMessage="1" errorTitle="Input is required" error="This field cannot be left blank." prompt="Chose the option from the list or enter specific payment number." xr:uid="{A98B8BD5-5E83-4432-A59D-8CCECE99DD06}">
          <x14:formula1>
            <xm:f>Data!$A$11:$A$13</xm:f>
          </x14:formula1>
          <xm:sqref>I8</xm:sqref>
        </x14:dataValidation>
        <x14:dataValidation type="list" errorStyle="warning" allowBlank="1" showInputMessage="1" showErrorMessage="1" errorTitle="Answer is required" error="Choose Yes or No" promptTitle="Is the Central IRB used?" prompt="Choose Yes or No" xr:uid="{4D46B3A1-ADDB-4073-8244-B189F62A1865}">
          <x14:formula1>
            <xm:f>Data!$A$14:$A$15</xm:f>
          </x14:formula1>
          <xm:sqref>I28</xm:sqref>
        </x14:dataValidation>
        <x14:dataValidation type="list" errorStyle="warning" allowBlank="1" showInputMessage="1" showErrorMessage="1" errorTitle="Reminder" error="Identify fee's origin: Department, Division, or Study, and provide supporting documentation." promptTitle="Additional Start-up Fee" prompt="Choose Department, Division or Study, and enter personnel-related number of hours." xr:uid="{66986DDB-1F17-414F-934B-3398B237BA0F}">
          <x14:formula1>
            <xm:f>Data!$A$1:$A$3</xm:f>
          </x14:formula1>
          <xm:sqref>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1A1EF-6671-416C-A8FC-A9E3D845B1AE}">
  <sheetPr>
    <pageSetUpPr fitToPage="1"/>
  </sheetPr>
  <dimension ref="A2:T49"/>
  <sheetViews>
    <sheetView view="pageBreakPreview" topLeftCell="A25" zoomScaleNormal="100" zoomScaleSheetLayoutView="100" workbookViewId="0">
      <selection activeCell="W38" sqref="W38"/>
    </sheetView>
  </sheetViews>
  <sheetFormatPr defaultColWidth="9.1796875" defaultRowHeight="15.5"/>
  <cols>
    <col min="1" max="1" width="4.1796875" style="8" customWidth="1"/>
    <col min="2" max="2" width="10.81640625" style="9" customWidth="1"/>
    <col min="3" max="3" width="10.1796875" style="9" customWidth="1"/>
    <col min="4" max="4" width="15.453125" style="9" customWidth="1"/>
    <col min="5" max="5" width="16.1796875" style="9" customWidth="1"/>
    <col min="6" max="6" width="14.81640625" style="9" customWidth="1"/>
    <col min="7" max="7" width="12.453125" style="9" customWidth="1"/>
    <col min="8" max="8" width="9.1796875" style="9"/>
    <col min="9" max="9" width="11.54296875" style="9" customWidth="1"/>
    <col min="10" max="10" width="3.453125" style="9" customWidth="1"/>
    <col min="11" max="11" width="9.1796875" style="9"/>
    <col min="12" max="12" width="11.453125" style="9" customWidth="1"/>
    <col min="13" max="13" width="13.81640625" style="9" customWidth="1"/>
    <col min="14" max="14" width="15.54296875" style="9" customWidth="1"/>
    <col min="15" max="15" width="11" style="9" customWidth="1"/>
    <col min="16" max="16" width="6.81640625" style="9" customWidth="1"/>
    <col min="17" max="17" width="8.54296875" style="9" customWidth="1"/>
    <col min="18" max="18" width="8.1796875" style="9" customWidth="1"/>
    <col min="19" max="19" width="10.453125" style="9" customWidth="1"/>
    <col min="20" max="20" width="7.81640625" style="9" customWidth="1"/>
    <col min="21" max="16384" width="9.1796875" style="9"/>
  </cols>
  <sheetData>
    <row r="2" spans="1:20" ht="25.5">
      <c r="A2" s="23" t="s">
        <v>131</v>
      </c>
    </row>
    <row r="3" spans="1:20" ht="19.5" customHeight="1"/>
    <row r="4" spans="1:20" ht="22.5" customHeight="1">
      <c r="A4" s="22" t="s">
        <v>132</v>
      </c>
    </row>
    <row r="6" spans="1:20" ht="35" customHeight="1">
      <c r="A6" s="21">
        <v>1</v>
      </c>
      <c r="B6" s="548" t="s">
        <v>198</v>
      </c>
      <c r="C6" s="548"/>
      <c r="D6" s="548"/>
      <c r="E6" s="548"/>
      <c r="F6" s="548"/>
      <c r="G6" s="548"/>
      <c r="H6" s="548"/>
      <c r="I6" s="548"/>
      <c r="J6" s="548"/>
      <c r="K6" s="548"/>
      <c r="L6" s="548"/>
      <c r="M6" s="548"/>
      <c r="N6" s="548"/>
      <c r="O6" s="548"/>
      <c r="P6" s="548"/>
      <c r="Q6" s="548"/>
      <c r="R6" s="548"/>
      <c r="S6" s="548"/>
      <c r="T6" s="548"/>
    </row>
    <row r="7" spans="1:20">
      <c r="A7" s="21">
        <f>A6+1</f>
        <v>2</v>
      </c>
      <c r="B7" s="548" t="s">
        <v>187</v>
      </c>
      <c r="C7" s="548"/>
      <c r="D7" s="548"/>
      <c r="E7" s="548"/>
      <c r="F7" s="548"/>
      <c r="G7" s="548"/>
      <c r="H7" s="548"/>
      <c r="I7" s="548"/>
      <c r="J7" s="548"/>
      <c r="K7" s="548"/>
      <c r="L7" s="548"/>
      <c r="M7" s="548"/>
      <c r="N7" s="548"/>
      <c r="O7" s="548"/>
      <c r="P7" s="548"/>
      <c r="Q7" s="548"/>
      <c r="R7" s="548"/>
      <c r="S7" s="548"/>
      <c r="T7" s="548"/>
    </row>
    <row r="8" spans="1:20" ht="33.65" customHeight="1">
      <c r="A8" s="21">
        <f t="shared" ref="A8:A21" si="0">A7+1</f>
        <v>3</v>
      </c>
      <c r="B8" s="548" t="s">
        <v>162</v>
      </c>
      <c r="C8" s="548"/>
      <c r="D8" s="548"/>
      <c r="E8" s="548"/>
      <c r="F8" s="548"/>
      <c r="G8" s="548"/>
      <c r="H8" s="548"/>
      <c r="I8" s="548"/>
      <c r="J8" s="548"/>
      <c r="K8" s="548"/>
      <c r="L8" s="548"/>
      <c r="M8" s="548"/>
      <c r="N8" s="548"/>
      <c r="O8" s="548"/>
      <c r="P8" s="548"/>
      <c r="Q8" s="548"/>
      <c r="R8" s="548"/>
      <c r="S8" s="548"/>
      <c r="T8" s="548"/>
    </row>
    <row r="9" spans="1:20" ht="19.25" customHeight="1" thickBot="1">
      <c r="A9" s="21">
        <f t="shared" si="0"/>
        <v>4</v>
      </c>
      <c r="B9" s="551" t="s">
        <v>188</v>
      </c>
      <c r="C9" s="551"/>
      <c r="D9" s="551"/>
      <c r="E9" s="551"/>
      <c r="F9" s="551"/>
      <c r="G9" s="551"/>
      <c r="H9" s="551"/>
      <c r="I9" s="551"/>
      <c r="J9" s="551"/>
      <c r="K9" s="551"/>
      <c r="L9" s="551"/>
      <c r="M9" s="551"/>
      <c r="N9" s="551"/>
      <c r="O9" s="551"/>
      <c r="P9" s="551"/>
      <c r="Q9" s="551"/>
      <c r="R9" s="551"/>
      <c r="S9" s="551"/>
      <c r="T9" s="551"/>
    </row>
    <row r="10" spans="1:20" ht="19.25" customHeight="1" thickBot="1">
      <c r="A10" s="21">
        <f t="shared" si="0"/>
        <v>5</v>
      </c>
      <c r="B10" s="551" t="s">
        <v>133</v>
      </c>
      <c r="C10" s="552"/>
      <c r="D10" s="13" t="s">
        <v>134</v>
      </c>
      <c r="E10" s="553" t="s">
        <v>135</v>
      </c>
      <c r="F10" s="554"/>
      <c r="G10" s="554"/>
      <c r="H10" s="554"/>
      <c r="I10" s="554"/>
      <c r="J10" s="554"/>
      <c r="K10" s="554"/>
      <c r="L10" s="554"/>
      <c r="M10" s="554"/>
      <c r="N10" s="554"/>
      <c r="O10" s="554"/>
      <c r="P10" s="554"/>
      <c r="Q10" s="554"/>
      <c r="R10" s="554"/>
      <c r="S10" s="554"/>
      <c r="T10" s="554"/>
    </row>
    <row r="11" spans="1:20" ht="33.65" customHeight="1" thickBot="1">
      <c r="A11" s="21">
        <f t="shared" si="0"/>
        <v>6</v>
      </c>
      <c r="B11" s="551" t="s">
        <v>136</v>
      </c>
      <c r="C11" s="552"/>
      <c r="D11" s="14" t="s">
        <v>137</v>
      </c>
      <c r="E11" s="555" t="s">
        <v>204</v>
      </c>
      <c r="F11" s="548"/>
      <c r="G11" s="548"/>
      <c r="H11" s="548"/>
      <c r="I11" s="548"/>
      <c r="J11" s="548"/>
      <c r="K11" s="548"/>
      <c r="L11" s="548"/>
      <c r="M11" s="548"/>
      <c r="N11" s="548"/>
      <c r="O11" s="548"/>
      <c r="P11" s="548"/>
      <c r="Q11" s="548"/>
      <c r="R11" s="548"/>
      <c r="S11" s="548"/>
      <c r="T11" s="548"/>
    </row>
    <row r="12" spans="1:20" ht="33.65" customHeight="1" thickBot="1">
      <c r="A12" s="21">
        <f t="shared" si="0"/>
        <v>7</v>
      </c>
      <c r="B12" s="551" t="s">
        <v>138</v>
      </c>
      <c r="C12" s="552"/>
      <c r="D12" s="68" t="s">
        <v>156</v>
      </c>
      <c r="E12" s="555" t="s">
        <v>245</v>
      </c>
      <c r="F12" s="548"/>
      <c r="G12" s="548"/>
      <c r="H12" s="548"/>
      <c r="I12" s="548"/>
      <c r="J12" s="548"/>
      <c r="K12" s="548"/>
      <c r="L12" s="548"/>
      <c r="M12" s="548"/>
      <c r="N12" s="548"/>
      <c r="O12" s="548"/>
      <c r="P12" s="548"/>
      <c r="Q12" s="548"/>
      <c r="R12" s="548"/>
      <c r="S12" s="548"/>
      <c r="T12" s="548"/>
    </row>
    <row r="13" spans="1:20" ht="19.25" customHeight="1">
      <c r="A13" s="21">
        <f t="shared" si="0"/>
        <v>8</v>
      </c>
      <c r="B13" s="12" t="s">
        <v>199</v>
      </c>
      <c r="C13" s="12"/>
      <c r="D13" s="12"/>
      <c r="E13" s="12"/>
      <c r="F13" s="12"/>
      <c r="G13" s="12"/>
      <c r="H13" s="12"/>
      <c r="I13" s="12"/>
      <c r="J13" s="12"/>
      <c r="K13" s="12"/>
      <c r="L13" s="12"/>
      <c r="M13" s="12"/>
      <c r="N13" s="12"/>
      <c r="O13" s="12"/>
      <c r="P13" s="12"/>
      <c r="Q13" s="12"/>
      <c r="R13" s="12"/>
      <c r="S13" s="12"/>
      <c r="T13" s="12"/>
    </row>
    <row r="14" spans="1:20" ht="18" customHeight="1">
      <c r="A14" s="21">
        <f t="shared" si="0"/>
        <v>9</v>
      </c>
      <c r="B14" s="11" t="s">
        <v>189</v>
      </c>
      <c r="C14" s="11"/>
      <c r="D14" s="15"/>
      <c r="E14" s="11"/>
      <c r="F14" s="11"/>
      <c r="G14" s="11"/>
      <c r="H14" s="11"/>
      <c r="I14" s="11"/>
      <c r="J14" s="11"/>
      <c r="K14" s="11"/>
      <c r="L14" s="11"/>
      <c r="M14" s="11"/>
      <c r="N14" s="11"/>
      <c r="O14" s="11"/>
      <c r="P14" s="11"/>
      <c r="Q14" s="11"/>
      <c r="R14" s="11"/>
      <c r="S14" s="11"/>
      <c r="T14" s="11"/>
    </row>
    <row r="15" spans="1:20" ht="18.649999999999999" customHeight="1">
      <c r="A15" s="21">
        <f t="shared" si="0"/>
        <v>10</v>
      </c>
      <c r="B15" s="11" t="s">
        <v>190</v>
      </c>
      <c r="C15" s="11"/>
      <c r="D15" s="15"/>
      <c r="E15" s="11"/>
      <c r="F15" s="11"/>
      <c r="G15" s="11"/>
      <c r="H15" s="11"/>
      <c r="I15" s="11"/>
      <c r="J15" s="11"/>
      <c r="K15" s="11"/>
      <c r="L15" s="11"/>
      <c r="M15" s="11"/>
      <c r="N15" s="11"/>
      <c r="O15" s="11"/>
      <c r="P15" s="11"/>
      <c r="Q15" s="11"/>
      <c r="R15" s="11"/>
      <c r="S15" s="11"/>
      <c r="T15" s="11"/>
    </row>
    <row r="16" spans="1:20" ht="33.65" customHeight="1">
      <c r="A16" s="21">
        <f t="shared" si="0"/>
        <v>11</v>
      </c>
      <c r="B16" s="556" t="s">
        <v>200</v>
      </c>
      <c r="C16" s="556"/>
      <c r="D16" s="556"/>
      <c r="E16" s="556"/>
      <c r="F16" s="556"/>
      <c r="G16" s="556"/>
      <c r="H16" s="556"/>
      <c r="I16" s="556"/>
      <c r="J16" s="556"/>
      <c r="K16" s="556"/>
      <c r="L16" s="556"/>
      <c r="M16" s="556"/>
      <c r="N16" s="556"/>
      <c r="O16" s="556"/>
      <c r="P16" s="556"/>
      <c r="Q16" s="556"/>
      <c r="R16" s="556"/>
      <c r="S16" s="556"/>
      <c r="T16" s="556"/>
    </row>
    <row r="17" spans="1:20" ht="16.25" customHeight="1">
      <c r="A17" s="541">
        <f t="shared" si="0"/>
        <v>12</v>
      </c>
      <c r="B17" s="542" t="s">
        <v>241</v>
      </c>
      <c r="C17" s="542"/>
      <c r="D17" s="542"/>
      <c r="E17" s="542"/>
      <c r="F17" s="542"/>
      <c r="G17" s="545" t="s">
        <v>240</v>
      </c>
      <c r="H17" s="545"/>
      <c r="I17" s="545"/>
      <c r="J17" s="12" t="s">
        <v>163</v>
      </c>
      <c r="K17" s="18" t="s">
        <v>242</v>
      </c>
      <c r="L17" s="18"/>
      <c r="M17" s="18"/>
      <c r="N17" s="18"/>
      <c r="O17" s="18"/>
      <c r="P17" s="544" t="s">
        <v>243</v>
      </c>
      <c r="Q17" s="544"/>
      <c r="R17" s="544"/>
      <c r="S17" s="544"/>
      <c r="T17" s="544"/>
    </row>
    <row r="18" spans="1:20" ht="16.25" customHeight="1">
      <c r="A18" s="541"/>
      <c r="B18" s="542" t="s">
        <v>201</v>
      </c>
      <c r="C18" s="542"/>
      <c r="D18" s="542"/>
      <c r="E18" s="542"/>
      <c r="F18" s="542"/>
      <c r="G18" s="542"/>
      <c r="H18" s="542"/>
      <c r="I18" s="17"/>
      <c r="J18" s="12"/>
      <c r="K18" s="18"/>
      <c r="L18" s="18"/>
      <c r="M18" s="18"/>
      <c r="N18" s="18"/>
      <c r="O18" s="18"/>
      <c r="P18" s="19"/>
      <c r="Q18" s="19"/>
      <c r="R18" s="19"/>
      <c r="S18" s="19"/>
      <c r="T18" s="7"/>
    </row>
    <row r="19" spans="1:20" ht="36" customHeight="1">
      <c r="A19" s="21">
        <f>A17+1</f>
        <v>13</v>
      </c>
      <c r="B19" s="542" t="s">
        <v>202</v>
      </c>
      <c r="C19" s="542"/>
      <c r="D19" s="542"/>
      <c r="E19" s="542"/>
      <c r="F19" s="542"/>
      <c r="G19" s="542"/>
      <c r="H19" s="542"/>
      <c r="I19" s="542"/>
      <c r="J19" s="542"/>
      <c r="K19" s="542"/>
      <c r="L19" s="542"/>
      <c r="M19" s="542"/>
      <c r="N19" s="542"/>
      <c r="O19" s="542"/>
      <c r="P19" s="542"/>
      <c r="Q19" s="542"/>
      <c r="R19" s="542"/>
      <c r="S19" s="542"/>
      <c r="T19" s="542"/>
    </row>
    <row r="20" spans="1:20" ht="35" customHeight="1">
      <c r="A20" s="21">
        <f t="shared" si="0"/>
        <v>14</v>
      </c>
      <c r="B20" s="542" t="s">
        <v>191</v>
      </c>
      <c r="C20" s="542"/>
      <c r="D20" s="542"/>
      <c r="E20" s="542"/>
      <c r="F20" s="542"/>
      <c r="G20" s="542"/>
      <c r="H20" s="542"/>
      <c r="I20" s="542"/>
      <c r="J20" s="542"/>
      <c r="K20" s="542"/>
      <c r="L20" s="542"/>
      <c r="M20" s="542"/>
      <c r="N20" s="542"/>
      <c r="O20" s="542"/>
      <c r="P20" s="542"/>
      <c r="Q20" s="542"/>
      <c r="R20" s="542"/>
      <c r="S20" s="542"/>
      <c r="T20" s="542"/>
    </row>
    <row r="21" spans="1:20" ht="16.25" customHeight="1">
      <c r="A21" s="21">
        <f t="shared" si="0"/>
        <v>15</v>
      </c>
      <c r="B21" s="546" t="s">
        <v>164</v>
      </c>
      <c r="C21" s="546"/>
      <c r="D21" s="546"/>
      <c r="E21" s="546"/>
      <c r="F21" s="546"/>
      <c r="G21" s="546"/>
      <c r="H21" s="546"/>
      <c r="I21" s="546"/>
      <c r="J21" s="546"/>
      <c r="K21" s="546"/>
      <c r="L21" s="546"/>
      <c r="M21" s="546"/>
      <c r="N21" s="546"/>
      <c r="O21" s="546"/>
      <c r="P21" s="546"/>
      <c r="Q21" s="546"/>
      <c r="R21" s="546"/>
      <c r="S21" s="546"/>
      <c r="T21" s="546"/>
    </row>
    <row r="22" spans="1:20" ht="16.25" customHeight="1" thickBot="1">
      <c r="A22" s="21" t="s">
        <v>139</v>
      </c>
      <c r="B22" s="547" t="s">
        <v>192</v>
      </c>
      <c r="C22" s="547"/>
      <c r="D22" s="547"/>
      <c r="E22" s="547"/>
      <c r="F22" s="547"/>
      <c r="G22" s="547"/>
      <c r="H22" s="547"/>
      <c r="I22" s="547"/>
      <c r="J22" s="547"/>
      <c r="K22" s="547"/>
      <c r="L22" s="547"/>
      <c r="M22" s="547"/>
      <c r="N22" s="547"/>
      <c r="O22" s="547"/>
      <c r="P22" s="547"/>
      <c r="Q22" s="547"/>
      <c r="R22" s="547"/>
      <c r="S22" s="547"/>
      <c r="T22" s="547"/>
    </row>
    <row r="23" spans="1:20" ht="16.25" customHeight="1" thickBot="1">
      <c r="A23" s="21" t="s">
        <v>140</v>
      </c>
      <c r="B23" s="548" t="s">
        <v>193</v>
      </c>
      <c r="C23" s="548"/>
      <c r="D23" s="548"/>
      <c r="E23" s="548"/>
      <c r="F23" s="548"/>
      <c r="G23" s="13" t="s">
        <v>134</v>
      </c>
      <c r="H23" s="549" t="s">
        <v>194</v>
      </c>
      <c r="I23" s="550"/>
      <c r="J23" s="550"/>
      <c r="K23" s="550"/>
      <c r="L23" s="550"/>
      <c r="M23" s="550"/>
      <c r="N23" s="550"/>
      <c r="O23" s="550"/>
      <c r="P23" s="550"/>
      <c r="Q23" s="550"/>
      <c r="R23" s="550"/>
      <c r="S23" s="550"/>
      <c r="T23" s="550"/>
    </row>
    <row r="24" spans="1:20" ht="16.25" customHeight="1">
      <c r="A24" s="21" t="s">
        <v>141</v>
      </c>
      <c r="B24" s="547" t="s">
        <v>195</v>
      </c>
      <c r="C24" s="547"/>
      <c r="D24" s="547"/>
      <c r="E24" s="547"/>
      <c r="F24" s="547"/>
      <c r="G24" s="547"/>
      <c r="H24" s="547"/>
      <c r="I24" s="547"/>
      <c r="J24" s="547"/>
      <c r="K24" s="547"/>
      <c r="L24" s="547"/>
      <c r="M24" s="547"/>
      <c r="N24" s="547"/>
      <c r="O24" s="547"/>
      <c r="P24" s="547"/>
      <c r="Q24" s="547"/>
      <c r="R24" s="547"/>
      <c r="S24" s="547"/>
      <c r="T24" s="547"/>
    </row>
    <row r="25" spans="1:20" ht="49.25" customHeight="1">
      <c r="A25" s="543" t="s">
        <v>165</v>
      </c>
      <c r="B25" s="543"/>
      <c r="C25" s="548" t="s">
        <v>203</v>
      </c>
      <c r="D25" s="548"/>
      <c r="E25" s="548"/>
      <c r="F25" s="548"/>
      <c r="G25" s="548"/>
      <c r="H25" s="548"/>
      <c r="I25" s="548"/>
      <c r="J25" s="548"/>
      <c r="K25" s="548"/>
      <c r="L25" s="548"/>
      <c r="M25" s="548"/>
      <c r="N25" s="548"/>
      <c r="O25" s="548"/>
      <c r="P25" s="548"/>
      <c r="Q25" s="548"/>
      <c r="R25" s="548"/>
      <c r="S25" s="548"/>
      <c r="T25" s="548"/>
    </row>
    <row r="26" spans="1:20">
      <c r="F26" s="11"/>
    </row>
    <row r="27" spans="1:20" ht="20.5">
      <c r="A27" s="22" t="s">
        <v>247</v>
      </c>
    </row>
    <row r="28" spans="1:20" ht="16" thickBot="1"/>
    <row r="29" spans="1:20" ht="18" customHeight="1" thickBot="1">
      <c r="A29" s="10">
        <v>1</v>
      </c>
      <c r="B29" s="9" t="s">
        <v>196</v>
      </c>
      <c r="F29" s="13" t="s">
        <v>142</v>
      </c>
      <c r="G29" s="9" t="s">
        <v>143</v>
      </c>
    </row>
    <row r="30" spans="1:20" ht="32.75" customHeight="1">
      <c r="A30" s="10">
        <f>A29+1</f>
        <v>2</v>
      </c>
      <c r="B30" s="557" t="s">
        <v>144</v>
      </c>
      <c r="C30" s="557"/>
      <c r="D30" s="557"/>
      <c r="E30" s="557"/>
      <c r="F30" s="557"/>
      <c r="G30" s="557"/>
      <c r="H30" s="557"/>
      <c r="I30" s="557"/>
      <c r="J30" s="557"/>
      <c r="K30" s="557"/>
      <c r="L30" s="557"/>
      <c r="M30" s="557"/>
      <c r="N30" s="557"/>
      <c r="O30" s="557"/>
      <c r="P30" s="557"/>
      <c r="Q30" s="557"/>
      <c r="R30" s="557"/>
      <c r="S30" s="557"/>
      <c r="T30" s="557"/>
    </row>
    <row r="31" spans="1:20" ht="30.65" customHeight="1">
      <c r="A31" s="10">
        <f t="shared" ref="A31:A37" si="1">A30+1</f>
        <v>3</v>
      </c>
      <c r="B31" s="556" t="s">
        <v>205</v>
      </c>
      <c r="C31" s="556"/>
      <c r="D31" s="556"/>
      <c r="E31" s="556"/>
      <c r="F31" s="556"/>
      <c r="G31" s="556"/>
      <c r="H31" s="556"/>
      <c r="I31" s="556"/>
      <c r="J31" s="556"/>
      <c r="K31" s="556"/>
      <c r="L31" s="556"/>
      <c r="M31" s="556"/>
      <c r="N31" s="556"/>
      <c r="O31" s="556"/>
      <c r="P31" s="556"/>
      <c r="Q31" s="556"/>
      <c r="R31" s="556"/>
      <c r="S31" s="556"/>
      <c r="T31" s="556"/>
    </row>
    <row r="32" spans="1:20" ht="47" customHeight="1">
      <c r="A32" s="10">
        <f t="shared" si="1"/>
        <v>4</v>
      </c>
      <c r="B32" s="558" t="s">
        <v>209</v>
      </c>
      <c r="C32" s="558"/>
      <c r="D32" s="558"/>
      <c r="E32" s="558"/>
      <c r="F32" s="558"/>
      <c r="G32" s="558"/>
      <c r="H32" s="558"/>
      <c r="I32" s="558"/>
      <c r="J32" s="558"/>
      <c r="K32" s="558"/>
      <c r="L32" s="558"/>
      <c r="M32" s="558"/>
      <c r="N32" s="558"/>
      <c r="O32" s="558"/>
      <c r="P32" s="558"/>
      <c r="Q32" s="558"/>
      <c r="R32" s="558"/>
      <c r="S32" s="558"/>
      <c r="T32" s="558"/>
    </row>
    <row r="33" spans="1:20" ht="34.25" customHeight="1">
      <c r="A33" s="10">
        <f t="shared" si="1"/>
        <v>5</v>
      </c>
      <c r="B33" s="542" t="s">
        <v>207</v>
      </c>
      <c r="C33" s="548"/>
      <c r="D33" s="548"/>
      <c r="E33" s="548"/>
      <c r="F33" s="548"/>
      <c r="G33" s="548"/>
      <c r="H33" s="548"/>
      <c r="I33" s="548"/>
      <c r="J33" s="548"/>
      <c r="K33" s="548"/>
      <c r="L33" s="548"/>
      <c r="M33" s="548"/>
      <c r="N33" s="548"/>
      <c r="O33" s="548"/>
      <c r="P33" s="548"/>
      <c r="Q33" s="548"/>
      <c r="R33" s="548"/>
      <c r="S33" s="548"/>
      <c r="T33" s="548"/>
    </row>
    <row r="34" spans="1:20" ht="32" customHeight="1">
      <c r="A34" s="10">
        <f t="shared" si="1"/>
        <v>6</v>
      </c>
      <c r="B34" s="550" t="s">
        <v>208</v>
      </c>
      <c r="C34" s="550"/>
      <c r="D34" s="550"/>
      <c r="E34" s="550"/>
      <c r="F34" s="550"/>
      <c r="G34" s="550"/>
      <c r="H34" s="550"/>
      <c r="I34" s="550"/>
      <c r="J34" s="550"/>
      <c r="K34" s="550"/>
      <c r="L34" s="550"/>
      <c r="M34" s="550"/>
      <c r="N34" s="550"/>
      <c r="O34" s="550"/>
      <c r="P34" s="550"/>
      <c r="Q34" s="550"/>
      <c r="R34" s="550"/>
      <c r="S34" s="550"/>
      <c r="T34" s="550"/>
    </row>
    <row r="35" spans="1:20" ht="18" customHeight="1">
      <c r="A35" s="10">
        <f t="shared" si="1"/>
        <v>7</v>
      </c>
      <c r="B35" s="547" t="s">
        <v>145</v>
      </c>
      <c r="C35" s="547"/>
      <c r="D35" s="547"/>
      <c r="E35" s="547"/>
      <c r="F35" s="547"/>
      <c r="G35" s="547"/>
      <c r="H35" s="547"/>
      <c r="I35" s="547"/>
      <c r="J35" s="547"/>
      <c r="K35" s="547"/>
      <c r="L35" s="547"/>
      <c r="M35" s="547"/>
      <c r="N35" s="547"/>
      <c r="O35" s="547"/>
      <c r="P35" s="547"/>
      <c r="Q35" s="547"/>
      <c r="R35" s="547"/>
      <c r="S35" s="547"/>
      <c r="T35" s="547"/>
    </row>
    <row r="36" spans="1:20" ht="49.25" customHeight="1" thickBot="1">
      <c r="A36" s="10">
        <f t="shared" si="1"/>
        <v>8</v>
      </c>
      <c r="B36" s="542" t="s">
        <v>248</v>
      </c>
      <c r="C36" s="542"/>
      <c r="D36" s="542"/>
      <c r="E36" s="542"/>
      <c r="F36" s="542"/>
      <c r="G36" s="542"/>
      <c r="H36" s="542"/>
      <c r="I36" s="542"/>
      <c r="J36" s="542"/>
      <c r="K36" s="542"/>
      <c r="L36" s="542"/>
      <c r="M36" s="542"/>
      <c r="N36" s="542"/>
      <c r="O36" s="542"/>
      <c r="P36" s="542"/>
      <c r="Q36" s="542"/>
      <c r="R36" s="542"/>
      <c r="S36" s="542"/>
      <c r="T36" s="542"/>
    </row>
    <row r="37" spans="1:20" ht="16" thickBot="1">
      <c r="A37" s="10">
        <f t="shared" si="1"/>
        <v>9</v>
      </c>
      <c r="B37" s="8" t="s">
        <v>146</v>
      </c>
      <c r="E37" s="20" t="s">
        <v>134</v>
      </c>
      <c r="F37" s="9" t="s">
        <v>246</v>
      </c>
    </row>
    <row r="38" spans="1:20">
      <c r="A38" s="16"/>
    </row>
    <row r="39" spans="1:20" ht="20.5">
      <c r="A39" s="24" t="s">
        <v>250</v>
      </c>
    </row>
    <row r="40" spans="1:20">
      <c r="A40" s="16"/>
    </row>
    <row r="41" spans="1:20" ht="33" customHeight="1">
      <c r="A41" s="16">
        <v>1</v>
      </c>
      <c r="B41" s="548" t="s">
        <v>251</v>
      </c>
      <c r="C41" s="548"/>
      <c r="D41" s="548"/>
      <c r="E41" s="548"/>
      <c r="F41" s="548"/>
      <c r="G41" s="548"/>
      <c r="H41" s="548"/>
      <c r="I41" s="548"/>
      <c r="J41" s="548"/>
      <c r="K41" s="548"/>
      <c r="L41" s="548"/>
      <c r="M41" s="548"/>
      <c r="N41" s="548"/>
      <c r="O41" s="548"/>
      <c r="P41" s="548"/>
      <c r="Q41" s="548"/>
      <c r="R41" s="548"/>
      <c r="S41" s="548"/>
      <c r="T41" s="548"/>
    </row>
    <row r="42" spans="1:20">
      <c r="A42" s="16"/>
    </row>
    <row r="43" spans="1:20" ht="20.5">
      <c r="A43" s="24" t="s">
        <v>147</v>
      </c>
    </row>
    <row r="44" spans="1:20">
      <c r="A44" s="16"/>
    </row>
    <row r="45" spans="1:20">
      <c r="A45" s="16">
        <v>1</v>
      </c>
      <c r="B45" s="547" t="s">
        <v>197</v>
      </c>
      <c r="C45" s="547"/>
      <c r="D45" s="547"/>
      <c r="E45" s="547"/>
      <c r="F45" s="547"/>
      <c r="G45" s="547"/>
      <c r="H45" s="547"/>
      <c r="I45" s="547"/>
      <c r="J45" s="547"/>
      <c r="K45" s="547"/>
      <c r="L45" s="547"/>
      <c r="M45" s="547"/>
      <c r="N45" s="547"/>
      <c r="O45" s="547"/>
      <c r="P45" s="547"/>
      <c r="Q45" s="547"/>
      <c r="R45" s="547"/>
      <c r="S45" s="547"/>
      <c r="T45" s="547"/>
    </row>
    <row r="46" spans="1:20" ht="48.75" customHeight="1">
      <c r="A46" s="16">
        <f>A45+1</f>
        <v>2</v>
      </c>
      <c r="B46" s="556" t="s">
        <v>210</v>
      </c>
      <c r="C46" s="556"/>
      <c r="D46" s="556"/>
      <c r="E46" s="556"/>
      <c r="F46" s="556"/>
      <c r="G46" s="556"/>
      <c r="H46" s="556"/>
      <c r="I46" s="556"/>
      <c r="J46" s="556"/>
      <c r="K46" s="556"/>
      <c r="L46" s="556"/>
      <c r="M46" s="556"/>
      <c r="N46" s="556"/>
      <c r="O46" s="556"/>
      <c r="P46" s="556"/>
      <c r="Q46" s="556"/>
      <c r="R46" s="556"/>
      <c r="S46" s="556"/>
      <c r="T46" s="556"/>
    </row>
    <row r="47" spans="1:20" ht="17.25" customHeight="1">
      <c r="A47" s="16"/>
      <c r="B47" s="71"/>
      <c r="C47" s="71"/>
      <c r="D47" s="71"/>
      <c r="E47" s="71"/>
      <c r="F47" s="71"/>
      <c r="G47" s="71"/>
      <c r="H47" s="71"/>
      <c r="I47" s="71"/>
      <c r="J47" s="71"/>
      <c r="K47" s="71"/>
      <c r="L47" s="71"/>
      <c r="M47" s="71"/>
      <c r="N47" s="71"/>
      <c r="O47" s="71"/>
      <c r="P47" s="71"/>
      <c r="Q47" s="71"/>
      <c r="R47" s="71"/>
      <c r="S47" s="71"/>
      <c r="T47" s="71"/>
    </row>
    <row r="48" spans="1:20" ht="48.75" customHeight="1">
      <c r="A48" s="16"/>
      <c r="B48" s="71"/>
      <c r="C48" s="71"/>
      <c r="D48" s="71"/>
      <c r="E48" s="71"/>
      <c r="F48" s="71"/>
      <c r="G48" s="71"/>
      <c r="H48" s="71"/>
      <c r="I48" s="71"/>
      <c r="J48" s="71"/>
      <c r="K48" s="71"/>
      <c r="L48" s="71"/>
      <c r="M48" s="71"/>
      <c r="N48" s="71"/>
      <c r="O48" s="71"/>
      <c r="P48" s="71"/>
      <c r="Q48" s="71"/>
      <c r="R48" s="71"/>
      <c r="S48" s="71"/>
      <c r="T48" s="71"/>
    </row>
    <row r="49" spans="1:1">
      <c r="A49" s="16"/>
    </row>
  </sheetData>
  <sheetProtection algorithmName="SHA-512" hashValue="Zeh+MBC/1P3UHzchiUcYBSgMATxeUoMpZEkFYmcOhSfFj48J0zpo2Ov5uayw9k4zOgR+4nRM32GexSWjoKZHvA==" saltValue="qv09MDvHLaBQvVLwcn0AiQ==" spinCount="100000" sheet="1" objects="1" scenarios="1" selectLockedCells="1"/>
  <mergeCells count="35">
    <mergeCell ref="B36:T36"/>
    <mergeCell ref="B45:T45"/>
    <mergeCell ref="B46:T46"/>
    <mergeCell ref="B24:T24"/>
    <mergeCell ref="B30:T30"/>
    <mergeCell ref="B32:T32"/>
    <mergeCell ref="B33:T33"/>
    <mergeCell ref="B34:T34"/>
    <mergeCell ref="C25:T25"/>
    <mergeCell ref="B31:T31"/>
    <mergeCell ref="B35:T35"/>
    <mergeCell ref="B41:T41"/>
    <mergeCell ref="B11:C11"/>
    <mergeCell ref="E11:T11"/>
    <mergeCell ref="B12:C12"/>
    <mergeCell ref="E12:T12"/>
    <mergeCell ref="B16:T16"/>
    <mergeCell ref="B6:T6"/>
    <mergeCell ref="B7:T7"/>
    <mergeCell ref="B8:T8"/>
    <mergeCell ref="B9:T9"/>
    <mergeCell ref="B10:C10"/>
    <mergeCell ref="E10:T10"/>
    <mergeCell ref="A17:A18"/>
    <mergeCell ref="B18:H18"/>
    <mergeCell ref="B19:T19"/>
    <mergeCell ref="A25:B25"/>
    <mergeCell ref="P17:T17"/>
    <mergeCell ref="B17:F17"/>
    <mergeCell ref="G17:I17"/>
    <mergeCell ref="B20:T20"/>
    <mergeCell ref="B21:T21"/>
    <mergeCell ref="B22:T22"/>
    <mergeCell ref="B23:F23"/>
    <mergeCell ref="H23:T23"/>
  </mergeCells>
  <hyperlinks>
    <hyperlink ref="G17:I17" r:id="rId1" location="nih-definition-of-a-clinical-trial" display=" Meeting NIH Definition of a Clinical Trial" xr:uid="{6F37F1F9-4D78-4C01-8025-C15BE623969F}"/>
    <hyperlink ref="P17:T17" r:id="rId2" display="NIH Clinical Research Definition" xr:uid="{0737C356-D42E-4A77-B889-A803E5BD7C60}"/>
  </hyperlinks>
  <pageMargins left="0.7" right="0.7" top="0.75" bottom="0.75" header="0.3" footer="0.3"/>
  <pageSetup scale="42"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EC3A-A4AC-4B1E-9207-62AF2B0A7908}">
  <dimension ref="A1:A15"/>
  <sheetViews>
    <sheetView workbookViewId="0">
      <selection activeCell="K12" sqref="K12"/>
    </sheetView>
  </sheetViews>
  <sheetFormatPr defaultRowHeight="14.5"/>
  <cols>
    <col min="1" max="1" width="13.1796875" customWidth="1"/>
  </cols>
  <sheetData>
    <row r="1" spans="1:1">
      <c r="A1" s="1" t="s">
        <v>158</v>
      </c>
    </row>
    <row r="2" spans="1:1">
      <c r="A2" s="1" t="s">
        <v>159</v>
      </c>
    </row>
    <row r="3" spans="1:1">
      <c r="A3" s="1" t="s">
        <v>157</v>
      </c>
    </row>
    <row r="4" spans="1:1">
      <c r="A4" s="2">
        <v>0.08</v>
      </c>
    </row>
    <row r="5" spans="1:1">
      <c r="A5" s="2">
        <v>0.12</v>
      </c>
    </row>
    <row r="6" spans="1:1">
      <c r="A6" s="2">
        <v>0.16</v>
      </c>
    </row>
    <row r="7" spans="1:1">
      <c r="A7" s="3" t="s">
        <v>148</v>
      </c>
    </row>
    <row r="8" spans="1:1">
      <c r="A8" s="2">
        <v>0.36</v>
      </c>
    </row>
    <row r="9" spans="1:1">
      <c r="A9" s="4">
        <v>0.53500000000000003</v>
      </c>
    </row>
    <row r="10" spans="1:1">
      <c r="A10" s="3" t="s">
        <v>148</v>
      </c>
    </row>
    <row r="11" spans="1:1">
      <c r="A11" s="5" t="s">
        <v>149</v>
      </c>
    </row>
    <row r="12" spans="1:1">
      <c r="A12" s="5" t="s">
        <v>150</v>
      </c>
    </row>
    <row r="13" spans="1:1">
      <c r="A13" s="6">
        <v>0</v>
      </c>
    </row>
    <row r="14" spans="1:1">
      <c r="A14" s="5" t="s">
        <v>151</v>
      </c>
    </row>
    <row r="15" spans="1:1">
      <c r="A15" s="5"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Internal Budget Template</vt:lpstr>
      <vt:lpstr>Instructions for Use</vt:lpstr>
      <vt:lpstr>Data</vt:lpstr>
      <vt:lpstr>'Instructions for Use'!Print_Area</vt:lpstr>
      <vt:lpstr>'Internal Budget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Vikhlyantseva, Tatyana</dc:creator>
  <cp:lastModifiedBy>Vikhlyantseva, Tatyana</cp:lastModifiedBy>
  <cp:lastPrinted>2026-07-15T00:21:38Z</cp:lastPrinted>
  <dcterms:created xsi:type="dcterms:W3CDTF">2015-06-05T18:17:20Z</dcterms:created>
  <dcterms:modified xsi:type="dcterms:W3CDTF">2026-08-28T13:08:46Z</dcterms:modified>
</cp:coreProperties>
</file>